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hui\Dropbox (TSU_Ecology)\TSU\2016Fall_Biol4120\Lab\"/>
    </mc:Choice>
  </mc:AlternateContent>
  <bookViews>
    <workbookView xWindow="0" yWindow="0" windowWidth="24000" windowHeight="9135" activeTab="2"/>
  </bookViews>
  <sheets>
    <sheet name="soilresp-3-8-2016_" sheetId="1" r:id="rId1"/>
    <sheet name="Data1" sheetId="2" r:id="rId2"/>
    <sheet name="Data2" sheetId="3" r:id="rId3"/>
    <sheet name="Sheet4" sheetId="7" r:id="rId4"/>
  </sheets>
  <definedNames>
    <definedName name="_xlnm._FilterDatabase" localSheetId="1" hidden="1">Data1!$A$1:$AF$48</definedName>
    <definedName name="solver_eng" localSheetId="2" hidden="1">1</definedName>
    <definedName name="solver_neg" localSheetId="2" hidden="1">1</definedName>
    <definedName name="solver_num" localSheetId="2" hidden="1">0</definedName>
    <definedName name="solver_opt" localSheetId="2" hidden="1">Data2!$Q$7</definedName>
    <definedName name="solver_typ" localSheetId="2" hidden="1">1</definedName>
    <definedName name="solver_val" localSheetId="2" hidden="1">0</definedName>
    <definedName name="solver_ver" localSheetId="2" hidden="1">3</definedName>
  </definedNames>
  <calcPr calcId="152511"/>
</workbook>
</file>

<file path=xl/calcChain.xml><?xml version="1.0" encoding="utf-8"?>
<calcChain xmlns="http://schemas.openxmlformats.org/spreadsheetml/2006/main">
  <c r="D4" i="2" l="1"/>
  <c r="E4" i="2"/>
  <c r="D5" i="2"/>
  <c r="E5" i="2"/>
  <c r="D6" i="2"/>
  <c r="E6" i="2"/>
  <c r="D7" i="2"/>
  <c r="E7" i="2"/>
  <c r="D8" i="2"/>
  <c r="E8" i="2"/>
  <c r="D9" i="2"/>
  <c r="E9" i="2"/>
  <c r="D10" i="2"/>
  <c r="E10" i="2"/>
  <c r="D11" i="2"/>
  <c r="E11" i="2"/>
  <c r="D12" i="2"/>
  <c r="E12" i="2"/>
  <c r="D13" i="2"/>
  <c r="E13" i="2"/>
  <c r="D14" i="2"/>
  <c r="E14" i="2"/>
  <c r="D15" i="2"/>
  <c r="E15" i="2"/>
  <c r="D16" i="2"/>
  <c r="E16" i="2"/>
  <c r="D17" i="2"/>
  <c r="E17" i="2"/>
  <c r="D18" i="2"/>
  <c r="E18" i="2"/>
  <c r="D19" i="2"/>
  <c r="E19" i="2"/>
  <c r="D20" i="2"/>
  <c r="E20" i="2"/>
  <c r="D21" i="2"/>
  <c r="E21" i="2"/>
  <c r="D22" i="2"/>
  <c r="E22" i="2"/>
  <c r="D23" i="2"/>
  <c r="E23" i="2"/>
  <c r="D24" i="2"/>
  <c r="E24" i="2"/>
  <c r="D25" i="2"/>
  <c r="E25" i="2"/>
  <c r="D26" i="2"/>
  <c r="E26" i="2"/>
  <c r="D27" i="2"/>
  <c r="E27" i="2"/>
  <c r="D28" i="2"/>
  <c r="E28" i="2"/>
  <c r="D29" i="2"/>
  <c r="E29" i="2"/>
  <c r="D30" i="2"/>
  <c r="E30" i="2"/>
  <c r="D31" i="2"/>
  <c r="E31" i="2"/>
  <c r="D32" i="2"/>
  <c r="E32" i="2"/>
  <c r="D33" i="2"/>
  <c r="E33" i="2"/>
  <c r="D34" i="2"/>
  <c r="E34" i="2"/>
  <c r="E3" i="2"/>
  <c r="D3" i="2"/>
  <c r="J16" i="1"/>
  <c r="K16" i="1"/>
  <c r="M16" i="1"/>
  <c r="O16" i="1"/>
  <c r="AE16" i="1" s="1"/>
  <c r="L16" i="1" s="1"/>
  <c r="J17" i="1"/>
  <c r="K17" i="1"/>
  <c r="M17" i="1"/>
  <c r="O17" i="1"/>
  <c r="AE17" i="1" s="1"/>
  <c r="L17" i="1" s="1"/>
  <c r="J18" i="1"/>
  <c r="K18" i="1"/>
  <c r="M18" i="1"/>
  <c r="O18" i="1"/>
  <c r="AE18" i="1" s="1"/>
  <c r="L18" i="1" s="1"/>
  <c r="J19" i="1"/>
  <c r="K19" i="1"/>
  <c r="M19" i="1"/>
  <c r="O19" i="1"/>
  <c r="AE19" i="1" s="1"/>
  <c r="L19" i="1" s="1"/>
  <c r="J20" i="1"/>
  <c r="G20" i="1" s="1"/>
  <c r="K20" i="1"/>
  <c r="M20" i="1"/>
  <c r="O20" i="1"/>
  <c r="AE20" i="1" s="1"/>
  <c r="L20" i="1" s="1"/>
  <c r="J21" i="1"/>
  <c r="K21" i="1"/>
  <c r="M21" i="1"/>
  <c r="O21" i="1"/>
  <c r="AE21" i="1" s="1"/>
  <c r="L21" i="1" s="1"/>
  <c r="J22" i="1"/>
  <c r="K22" i="1"/>
  <c r="M22" i="1"/>
  <c r="O22" i="1"/>
  <c r="AE22" i="1" s="1"/>
  <c r="L22" i="1" s="1"/>
  <c r="J23" i="1"/>
  <c r="K23" i="1"/>
  <c r="M23" i="1"/>
  <c r="O23" i="1"/>
  <c r="AE23" i="1" s="1"/>
  <c r="L23" i="1" s="1"/>
  <c r="J24" i="1"/>
  <c r="K24" i="1"/>
  <c r="M24" i="1"/>
  <c r="O24" i="1"/>
  <c r="AE24" i="1" s="1"/>
  <c r="L24" i="1" s="1"/>
  <c r="J25" i="1"/>
  <c r="K25" i="1"/>
  <c r="M25" i="1"/>
  <c r="O25" i="1"/>
  <c r="AE25" i="1" s="1"/>
  <c r="L25" i="1" s="1"/>
  <c r="J27" i="1"/>
  <c r="K27" i="1"/>
  <c r="M27" i="1"/>
  <c r="O27" i="1"/>
  <c r="AE27" i="1" s="1"/>
  <c r="L27" i="1" s="1"/>
  <c r="J28" i="1"/>
  <c r="K28" i="1"/>
  <c r="M28" i="1"/>
  <c r="O28" i="1"/>
  <c r="AE28" i="1" s="1"/>
  <c r="L28" i="1" s="1"/>
  <c r="J29" i="1"/>
  <c r="K29" i="1"/>
  <c r="M29" i="1"/>
  <c r="O29" i="1"/>
  <c r="AE29" i="1" s="1"/>
  <c r="L29" i="1" s="1"/>
  <c r="J30" i="1"/>
  <c r="K30" i="1"/>
  <c r="M30" i="1"/>
  <c r="O30" i="1"/>
  <c r="AE30" i="1" s="1"/>
  <c r="L30" i="1" s="1"/>
  <c r="J31" i="1"/>
  <c r="K31" i="1"/>
  <c r="M31" i="1"/>
  <c r="O31" i="1"/>
  <c r="AE31" i="1" s="1"/>
  <c r="L31" i="1" s="1"/>
  <c r="J32" i="1"/>
  <c r="K32" i="1"/>
  <c r="M32" i="1"/>
  <c r="O32" i="1"/>
  <c r="AE32" i="1" s="1"/>
  <c r="L32" i="1" s="1"/>
  <c r="J33" i="1"/>
  <c r="K33" i="1"/>
  <c r="M33" i="1"/>
  <c r="O33" i="1"/>
  <c r="AE33" i="1" s="1"/>
  <c r="L33" i="1" s="1"/>
  <c r="J34" i="1"/>
  <c r="K34" i="1"/>
  <c r="M34" i="1"/>
  <c r="O34" i="1"/>
  <c r="AE34" i="1" s="1"/>
  <c r="L34" i="1" s="1"/>
  <c r="J35" i="1"/>
  <c r="K35" i="1"/>
  <c r="M35" i="1"/>
  <c r="O35" i="1"/>
  <c r="AE35" i="1" s="1"/>
  <c r="L35" i="1" s="1"/>
  <c r="J36" i="1"/>
  <c r="K36" i="1"/>
  <c r="M36" i="1"/>
  <c r="O36" i="1"/>
  <c r="AE36" i="1" s="1"/>
  <c r="L36" i="1" s="1"/>
  <c r="J37" i="1"/>
  <c r="K37" i="1"/>
  <c r="M37" i="1"/>
  <c r="O37" i="1"/>
  <c r="AE37" i="1" s="1"/>
  <c r="L37" i="1" s="1"/>
  <c r="J39" i="1"/>
  <c r="K39" i="1"/>
  <c r="M39" i="1"/>
  <c r="O39" i="1"/>
  <c r="AE39" i="1" s="1"/>
  <c r="L39" i="1" s="1"/>
  <c r="J40" i="1"/>
  <c r="K40" i="1"/>
  <c r="M40" i="1"/>
  <c r="O40" i="1"/>
  <c r="AE40" i="1" s="1"/>
  <c r="L40" i="1" s="1"/>
  <c r="J41" i="1"/>
  <c r="K41" i="1"/>
  <c r="M41" i="1"/>
  <c r="O41" i="1"/>
  <c r="AE41" i="1" s="1"/>
  <c r="L41" i="1" s="1"/>
  <c r="J42" i="1"/>
  <c r="K42" i="1"/>
  <c r="M42" i="1"/>
  <c r="O42" i="1"/>
  <c r="AE42" i="1" s="1"/>
  <c r="L42" i="1" s="1"/>
  <c r="J43" i="1"/>
  <c r="K43" i="1"/>
  <c r="M43" i="1"/>
  <c r="O43" i="1"/>
  <c r="AE43" i="1" s="1"/>
  <c r="L43" i="1" s="1"/>
  <c r="J44" i="1"/>
  <c r="K44" i="1"/>
  <c r="M44" i="1"/>
  <c r="O44" i="1"/>
  <c r="AE44" i="1" s="1"/>
  <c r="L44" i="1" s="1"/>
  <c r="J45" i="1"/>
  <c r="K45" i="1"/>
  <c r="M45" i="1"/>
  <c r="O45" i="1"/>
  <c r="AE45" i="1" s="1"/>
  <c r="L45" i="1" s="1"/>
  <c r="J46" i="1"/>
  <c r="K46" i="1"/>
  <c r="M46" i="1"/>
  <c r="O46" i="1"/>
  <c r="AE46" i="1" s="1"/>
  <c r="L46" i="1" s="1"/>
  <c r="J47" i="1"/>
  <c r="K47" i="1"/>
  <c r="M47" i="1"/>
  <c r="O47" i="1"/>
  <c r="AE47" i="1" s="1"/>
  <c r="L47" i="1" s="1"/>
  <c r="J48" i="1"/>
  <c r="K48" i="1"/>
  <c r="M48" i="1"/>
  <c r="O48" i="1"/>
  <c r="AE48" i="1" s="1"/>
  <c r="L48" i="1" s="1"/>
  <c r="G16" i="1" l="1"/>
  <c r="G46" i="1"/>
  <c r="G43" i="1"/>
  <c r="G35" i="1"/>
  <c r="G33" i="1"/>
  <c r="G42" i="1"/>
  <c r="G30" i="1"/>
  <c r="G29" i="1"/>
  <c r="G25" i="1"/>
  <c r="G22" i="1"/>
  <c r="G18" i="1"/>
  <c r="G37" i="1"/>
  <c r="G47" i="1"/>
  <c r="G32" i="1"/>
  <c r="G19" i="1"/>
  <c r="G17" i="1"/>
  <c r="G36" i="1"/>
  <c r="G24" i="1"/>
  <c r="G40" i="1"/>
  <c r="G34" i="1"/>
  <c r="G23" i="1"/>
  <c r="G45" i="1"/>
  <c r="G44" i="1"/>
  <c r="G39" i="1"/>
  <c r="G28" i="1"/>
  <c r="G27" i="1"/>
  <c r="G21" i="1"/>
  <c r="G41" i="1"/>
  <c r="G48" i="1"/>
  <c r="G31" i="1"/>
</calcChain>
</file>

<file path=xl/comments1.xml><?xml version="1.0" encoding="utf-8"?>
<comments xmlns="http://schemas.openxmlformats.org/spreadsheetml/2006/main">
  <authors>
    <author>Hui, Dafeng</author>
  </authors>
  <commentList>
    <comment ref="A31" authorId="0" shapeId="0">
      <text>
        <r>
          <rPr>
            <b/>
            <sz val="9"/>
            <color indexed="81"/>
            <rFont val="Tahoma"/>
            <family val="2"/>
          </rPr>
          <t>Hui, Dafeng:</t>
        </r>
        <r>
          <rPr>
            <sz val="9"/>
            <color indexed="81"/>
            <rFont val="Tahoma"/>
            <family val="2"/>
          </rPr>
          <t xml:space="preserve">
this is an outlier and needs to be removed for data analysis. Chamber might not set well. </t>
        </r>
      </text>
    </comment>
  </commentList>
</comments>
</file>

<file path=xl/sharedStrings.xml><?xml version="1.0" encoding="utf-8"?>
<sst xmlns="http://schemas.openxmlformats.org/spreadsheetml/2006/main" count="190" uniqueCount="117">
  <si>
    <t>OPEN 6.3.2</t>
  </si>
  <si>
    <t>Tue Mar  8 2016 14:05:37</t>
  </si>
  <si>
    <t>Unit=</t>
  </si>
  <si>
    <t>PSC-2797</t>
  </si>
  <si>
    <t>A/D AvgTime=</t>
  </si>
  <si>
    <t>Config=</t>
  </si>
  <si>
    <t>/User/Configs/UserPrefs/SoilChamber_6.2-new.xml</t>
  </si>
  <si>
    <t>Remark=</t>
  </si>
  <si>
    <t>wetland</t>
  </si>
  <si>
    <t>Area</t>
  </si>
  <si>
    <t>Target</t>
  </si>
  <si>
    <t>Delta</t>
  </si>
  <si>
    <t>ddMargin</t>
  </si>
  <si>
    <t>DeadTime</t>
  </si>
  <si>
    <t>MnMsrTme</t>
  </si>
  <si>
    <t>NumCycls</t>
  </si>
  <si>
    <t>ddFlow</t>
  </si>
  <si>
    <t>Vbase</t>
  </si>
  <si>
    <t>Obs</t>
  </si>
  <si>
    <t>HHMMSS</t>
  </si>
  <si>
    <t>FTime</t>
  </si>
  <si>
    <t>Plot#</t>
  </si>
  <si>
    <t>Mode</t>
  </si>
  <si>
    <t>Smpls</t>
  </si>
  <si>
    <t>EFFLUX</t>
  </si>
  <si>
    <t>C2avg</t>
  </si>
  <si>
    <t>Wavg</t>
  </si>
  <si>
    <t>dc'/dt</t>
  </si>
  <si>
    <t>Vtot</t>
  </si>
  <si>
    <t>RHcmbr%</t>
  </si>
  <si>
    <t>Tsoil_C</t>
  </si>
  <si>
    <t>RHirga%</t>
  </si>
  <si>
    <t>Tsch_C</t>
  </si>
  <si>
    <t>dC/dt</t>
  </si>
  <si>
    <t>dW/dt</t>
  </si>
  <si>
    <t>R(C)m</t>
  </si>
  <si>
    <t>R(C)b</t>
  </si>
  <si>
    <t>InsDpth</t>
  </si>
  <si>
    <t>TBlk</t>
  </si>
  <si>
    <t>CO2S</t>
  </si>
  <si>
    <t>H2OS</t>
  </si>
  <si>
    <t>Tair</t>
  </si>
  <si>
    <t>Tleaf</t>
  </si>
  <si>
    <t>PARo</t>
  </si>
  <si>
    <t>Press</t>
  </si>
  <si>
    <t>uc_21_mV</t>
  </si>
  <si>
    <t>Status</t>
  </si>
  <si>
    <t>PgSts</t>
  </si>
  <si>
    <t>satVapTsch</t>
  </si>
  <si>
    <t>eAir_2_kPa</t>
  </si>
  <si>
    <t>in</t>
  </si>
  <si>
    <t>out</t>
  </si>
  <si>
    <t>14:10:28</t>
  </si>
  <si>
    <t>4:Compute Final (1)</t>
  </si>
  <si>
    <t>14:12:01</t>
  </si>
  <si>
    <t>14:16:44</t>
  </si>
  <si>
    <t>4:Compute Final</t>
  </si>
  <si>
    <t>14:18:54</t>
  </si>
  <si>
    <t>14:22:13</t>
  </si>
  <si>
    <t>14:23:53</t>
  </si>
  <si>
    <t>14:26:37</t>
  </si>
  <si>
    <t>14:28:26</t>
  </si>
  <si>
    <t>14:31:44</t>
  </si>
  <si>
    <t>14:33:46</t>
  </si>
  <si>
    <t>14:36:37</t>
  </si>
  <si>
    <t>14:38:19</t>
  </si>
  <si>
    <t>14:42:11</t>
  </si>
  <si>
    <t>14:44:54</t>
  </si>
  <si>
    <t>14:46:01</t>
  </si>
  <si>
    <t>14:49:54</t>
  </si>
  <si>
    <t>14:52:41</t>
  </si>
  <si>
    <t>14:55:36</t>
  </si>
  <si>
    <t>14:57:34</t>
  </si>
  <si>
    <t>14:59:05</t>
  </si>
  <si>
    <t>15:00:20</t>
  </si>
  <si>
    <t>15:02:20</t>
  </si>
  <si>
    <t>15:03:15</t>
  </si>
  <si>
    <t>15:04:45</t>
  </si>
  <si>
    <t>15:05:43</t>
  </si>
  <si>
    <t>15:07:16</t>
  </si>
  <si>
    <t>15:08:16</t>
  </si>
  <si>
    <t>15:09:42</t>
  </si>
  <si>
    <t>15:10:33</t>
  </si>
  <si>
    <t>15:12:32</t>
  </si>
  <si>
    <t>15:13:15</t>
  </si>
  <si>
    <t xml:space="preserve">Middel site, 5 collars, 2 cycles each </t>
  </si>
  <si>
    <t>Lower site, 5 collars, 2 cycles each</t>
  </si>
  <si>
    <t>Upper sites, 5 collars, 2 cycles each</t>
  </si>
  <si>
    <t>Soil respiration</t>
  </si>
  <si>
    <t>Soil temperature</t>
  </si>
  <si>
    <t>Wetland Soil respiration and temperature</t>
  </si>
  <si>
    <t>Collar</t>
  </si>
  <si>
    <t>Soil temperature (oC)</t>
  </si>
  <si>
    <r>
      <t>Soil respiration (</t>
    </r>
    <r>
      <rPr>
        <sz val="11"/>
        <color theme="1"/>
        <rFont val="Calibri"/>
        <family val="2"/>
      </rPr>
      <t>µ</t>
    </r>
    <r>
      <rPr>
        <sz val="11"/>
        <color theme="1"/>
        <rFont val="Calibri"/>
        <family val="2"/>
        <scheme val="minor"/>
      </rPr>
      <t>mol CO2 m-2s-1)</t>
    </r>
  </si>
  <si>
    <t>Soil respiration (Efflux)</t>
  </si>
  <si>
    <t>Soil temperature (Tsoil)</t>
  </si>
  <si>
    <t>Anova: Single Factor</t>
  </si>
  <si>
    <t>SUMMARY</t>
  </si>
  <si>
    <t>Groups</t>
  </si>
  <si>
    <t>Count</t>
  </si>
  <si>
    <t>Sum</t>
  </si>
  <si>
    <t>Average</t>
  </si>
  <si>
    <t>Variance</t>
  </si>
  <si>
    <t>ANOVA</t>
  </si>
  <si>
    <t>Source of Variation</t>
  </si>
  <si>
    <t>SS</t>
  </si>
  <si>
    <t>df</t>
  </si>
  <si>
    <t>MS</t>
  </si>
  <si>
    <t>F</t>
  </si>
  <si>
    <t>P-value</t>
  </si>
  <si>
    <t>F crit</t>
  </si>
  <si>
    <t>Between Groups</t>
  </si>
  <si>
    <t>Within Groups</t>
  </si>
  <si>
    <t>Total</t>
  </si>
  <si>
    <t>p1</t>
  </si>
  <si>
    <t>p2</t>
  </si>
  <si>
    <t>p3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</si>
</sst>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2" fillId="0" borderId="0" xfId="0" applyFont="1" applyProtection="1">
      <protection locked="0"/>
    </xf>
    <xf numFmtId="0" fontId="2" fillId="0" borderId="0" xfId="0" applyFont="1"/>
    <xf numFmtId="0" fontId="0" fillId="0" borderId="0" xfId="0" applyFill="1" applyBorder="1" applyAlignment="1"/>
    <xf numFmtId="0" fontId="0" fillId="0" borderId="1" xfId="0" applyFill="1" applyBorder="1" applyAlignment="1"/>
    <xf numFmtId="0" fontId="6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48"/>
  <sheetViews>
    <sheetView workbookViewId="0">
      <selection activeCell="P14" sqref="P14"/>
    </sheetView>
  </sheetViews>
  <sheetFormatPr defaultRowHeight="15" x14ac:dyDescent="0.25"/>
  <cols>
    <col min="13" max="13" width="9.140625" style="5"/>
  </cols>
  <sheetData>
    <row r="1" spans="1:32" x14ac:dyDescent="0.25">
      <c r="A1" s="1" t="s">
        <v>0</v>
      </c>
    </row>
    <row r="2" spans="1:32" x14ac:dyDescent="0.25">
      <c r="A2" s="4" t="s">
        <v>1</v>
      </c>
    </row>
    <row r="3" spans="1:32" x14ac:dyDescent="0.25">
      <c r="A3" s="1" t="s">
        <v>2</v>
      </c>
      <c r="B3" s="1" t="s">
        <v>3</v>
      </c>
    </row>
    <row r="4" spans="1:32" x14ac:dyDescent="0.25">
      <c r="A4" s="1" t="s">
        <v>4</v>
      </c>
      <c r="B4" s="1">
        <v>1</v>
      </c>
    </row>
    <row r="5" spans="1:32" x14ac:dyDescent="0.25">
      <c r="A5" s="1" t="s">
        <v>5</v>
      </c>
      <c r="B5" s="1" t="s">
        <v>6</v>
      </c>
    </row>
    <row r="6" spans="1:32" x14ac:dyDescent="0.25">
      <c r="A6" s="1" t="s">
        <v>7</v>
      </c>
      <c r="B6" s="4" t="s">
        <v>8</v>
      </c>
    </row>
    <row r="8" spans="1:32" x14ac:dyDescent="0.25">
      <c r="A8" s="1" t="s">
        <v>9</v>
      </c>
      <c r="B8" s="1" t="s">
        <v>10</v>
      </c>
      <c r="C8" s="1" t="s">
        <v>11</v>
      </c>
      <c r="D8" s="1" t="s">
        <v>12</v>
      </c>
      <c r="E8" s="1" t="s">
        <v>13</v>
      </c>
      <c r="F8" s="1" t="s">
        <v>14</v>
      </c>
      <c r="G8" s="1" t="s">
        <v>15</v>
      </c>
      <c r="H8" s="1" t="s">
        <v>16</v>
      </c>
      <c r="I8" s="1" t="s">
        <v>17</v>
      </c>
    </row>
    <row r="9" spans="1:32" x14ac:dyDescent="0.25">
      <c r="A9" s="1">
        <v>81</v>
      </c>
      <c r="B9" s="1">
        <v>400</v>
      </c>
      <c r="C9" s="1">
        <v>5</v>
      </c>
      <c r="D9" s="1">
        <v>5</v>
      </c>
      <c r="E9" s="1">
        <v>10</v>
      </c>
      <c r="F9" s="1">
        <v>20</v>
      </c>
      <c r="G9" s="1">
        <v>2</v>
      </c>
      <c r="H9" s="1">
        <v>700</v>
      </c>
      <c r="I9" s="1">
        <v>991</v>
      </c>
    </row>
    <row r="11" spans="1:32" x14ac:dyDescent="0.25">
      <c r="A11" s="1" t="s">
        <v>18</v>
      </c>
      <c r="B11" s="1" t="s">
        <v>19</v>
      </c>
      <c r="C11" s="1" t="s">
        <v>20</v>
      </c>
      <c r="D11" s="1" t="s">
        <v>21</v>
      </c>
      <c r="E11" s="1" t="s">
        <v>22</v>
      </c>
      <c r="F11" s="1" t="s">
        <v>23</v>
      </c>
      <c r="G11" s="4" t="s">
        <v>24</v>
      </c>
      <c r="H11" s="1" t="s">
        <v>25</v>
      </c>
      <c r="I11" s="1" t="s">
        <v>26</v>
      </c>
      <c r="J11" s="1" t="s">
        <v>27</v>
      </c>
      <c r="K11" s="1" t="s">
        <v>28</v>
      </c>
      <c r="L11" s="1" t="s">
        <v>29</v>
      </c>
      <c r="M11" s="4" t="s">
        <v>30</v>
      </c>
      <c r="N11" s="1" t="s">
        <v>31</v>
      </c>
      <c r="O11" s="1" t="s">
        <v>32</v>
      </c>
      <c r="P11" s="1" t="s">
        <v>33</v>
      </c>
      <c r="Q11" s="1" t="s">
        <v>34</v>
      </c>
      <c r="R11" s="1" t="s">
        <v>35</v>
      </c>
      <c r="S11" s="1" t="s">
        <v>36</v>
      </c>
      <c r="T11" s="1" t="s">
        <v>37</v>
      </c>
      <c r="U11" s="1" t="s">
        <v>38</v>
      </c>
      <c r="V11" s="1" t="s">
        <v>39</v>
      </c>
      <c r="W11" s="1" t="s">
        <v>40</v>
      </c>
      <c r="X11" s="1" t="s">
        <v>41</v>
      </c>
      <c r="Y11" s="1" t="s">
        <v>42</v>
      </c>
      <c r="Z11" s="1" t="s">
        <v>43</v>
      </c>
      <c r="AA11" s="1" t="s">
        <v>44</v>
      </c>
      <c r="AB11" s="1" t="s">
        <v>45</v>
      </c>
      <c r="AC11" s="1" t="s">
        <v>46</v>
      </c>
      <c r="AD11" s="1" t="s">
        <v>47</v>
      </c>
      <c r="AE11" s="1" t="s">
        <v>48</v>
      </c>
      <c r="AF11" s="1" t="s">
        <v>49</v>
      </c>
    </row>
    <row r="12" spans="1:32" x14ac:dyDescent="0.25">
      <c r="A12" s="1" t="s">
        <v>50</v>
      </c>
      <c r="B12" s="1" t="s">
        <v>50</v>
      </c>
      <c r="C12" s="1" t="s">
        <v>50</v>
      </c>
      <c r="D12" s="1" t="s">
        <v>50</v>
      </c>
      <c r="E12" s="1" t="s">
        <v>50</v>
      </c>
      <c r="F12" s="1" t="s">
        <v>50</v>
      </c>
      <c r="G12" s="4" t="s">
        <v>51</v>
      </c>
      <c r="H12" s="1" t="s">
        <v>50</v>
      </c>
      <c r="I12" s="1" t="s">
        <v>50</v>
      </c>
      <c r="J12" s="1" t="s">
        <v>51</v>
      </c>
      <c r="K12" s="1" t="s">
        <v>51</v>
      </c>
      <c r="L12" s="1" t="s">
        <v>51</v>
      </c>
      <c r="M12" s="4" t="s">
        <v>51</v>
      </c>
      <c r="N12" s="1" t="s">
        <v>50</v>
      </c>
      <c r="O12" s="1" t="s">
        <v>51</v>
      </c>
      <c r="P12" s="1" t="s">
        <v>50</v>
      </c>
      <c r="Q12" s="1" t="s">
        <v>50</v>
      </c>
      <c r="R12" s="1" t="s">
        <v>50</v>
      </c>
      <c r="S12" s="1" t="s">
        <v>50</v>
      </c>
      <c r="T12" s="1" t="s">
        <v>50</v>
      </c>
      <c r="U12" s="1" t="s">
        <v>50</v>
      </c>
      <c r="V12" s="1" t="s">
        <v>50</v>
      </c>
      <c r="W12" s="1" t="s">
        <v>50</v>
      </c>
      <c r="X12" s="1" t="s">
        <v>50</v>
      </c>
      <c r="Y12" s="1" t="s">
        <v>50</v>
      </c>
      <c r="Z12" s="1" t="s">
        <v>50</v>
      </c>
      <c r="AA12" s="1" t="s">
        <v>50</v>
      </c>
      <c r="AB12" s="1" t="s">
        <v>50</v>
      </c>
      <c r="AC12" s="1" t="s">
        <v>50</v>
      </c>
      <c r="AD12" s="1" t="s">
        <v>50</v>
      </c>
      <c r="AE12" s="1" t="s">
        <v>51</v>
      </c>
      <c r="AF12" s="1" t="s">
        <v>50</v>
      </c>
    </row>
    <row r="13" spans="1:32" x14ac:dyDescent="0.25">
      <c r="A13" s="1" t="s">
        <v>10</v>
      </c>
      <c r="B13" s="1" t="s">
        <v>11</v>
      </c>
      <c r="G13" s="5"/>
    </row>
    <row r="14" spans="1:32" x14ac:dyDescent="0.25">
      <c r="A14" s="1">
        <v>400</v>
      </c>
      <c r="B14" s="1">
        <v>10</v>
      </c>
      <c r="G14" s="5"/>
    </row>
    <row r="15" spans="1:32" x14ac:dyDescent="0.25">
      <c r="A15" s="4" t="s">
        <v>85</v>
      </c>
      <c r="B15" s="1"/>
      <c r="G15" s="5" t="s">
        <v>94</v>
      </c>
      <c r="M15" s="5" t="s">
        <v>95</v>
      </c>
    </row>
    <row r="16" spans="1:32" x14ac:dyDescent="0.25">
      <c r="A16" s="1">
        <v>1</v>
      </c>
      <c r="B16" s="1" t="s">
        <v>52</v>
      </c>
      <c r="C16" s="1">
        <v>334.49999252334237</v>
      </c>
      <c r="D16" s="1">
        <v>77</v>
      </c>
      <c r="E16" s="1">
        <v>4</v>
      </c>
      <c r="F16" s="1">
        <v>105</v>
      </c>
      <c r="G16" s="5">
        <f>J16*K16/$A$9</f>
        <v>1.7835825057355341</v>
      </c>
      <c r="H16" s="1">
        <v>400</v>
      </c>
      <c r="I16" s="1">
        <v>21.089277267456055</v>
      </c>
      <c r="J16">
        <f>IF(E16=3,AA16*1.2028/(O16+273)*(Q16/(1000-I16)*H16+P16),IF(E16=4,(R16*H16+S16),0))</f>
        <v>0.14578222297132015</v>
      </c>
      <c r="K16">
        <f>($I$9-$A$9*T16)</f>
        <v>991</v>
      </c>
      <c r="L16">
        <f>100*AF16/AE16</f>
        <v>65.192588386347424</v>
      </c>
      <c r="M16" s="5">
        <f>AB16/-10</f>
        <v>12.975495910644531</v>
      </c>
      <c r="N16" s="1">
        <v>59.512157440185547</v>
      </c>
      <c r="O16">
        <f>Y16</f>
        <v>25.395376205444336</v>
      </c>
      <c r="P16" s="1">
        <v>0.34086468815803528</v>
      </c>
      <c r="Q16" s="1">
        <v>9.9659394472837448E-3</v>
      </c>
      <c r="R16" s="1">
        <v>-2.6564451400190592E-4</v>
      </c>
      <c r="S16" s="1">
        <v>0.25204002857208252</v>
      </c>
      <c r="T16" s="1">
        <v>0</v>
      </c>
      <c r="U16" s="1">
        <v>26.956924438476563</v>
      </c>
      <c r="V16" s="1">
        <v>410.22589111328125</v>
      </c>
      <c r="W16" s="1">
        <v>21.142759323120117</v>
      </c>
      <c r="X16" s="1">
        <v>26.937934875488281</v>
      </c>
      <c r="Y16" s="1">
        <v>25.395376205444336</v>
      </c>
      <c r="Z16" s="1">
        <v>0.4816642701625824</v>
      </c>
      <c r="AA16" s="1">
        <v>100.37871551513672</v>
      </c>
      <c r="AB16" s="1">
        <v>-129.75495910644531</v>
      </c>
      <c r="AC16" s="1">
        <v>110005</v>
      </c>
      <c r="AD16" s="1" t="s">
        <v>53</v>
      </c>
      <c r="AE16">
        <f>0.61365*EXP(17.502*O16/(240.97+O16))</f>
        <v>3.2554053066514004</v>
      </c>
      <c r="AF16" s="1">
        <v>2.1222829818725586</v>
      </c>
    </row>
    <row r="17" spans="1:32" x14ac:dyDescent="0.25">
      <c r="A17" s="1">
        <v>2</v>
      </c>
      <c r="B17" s="1" t="s">
        <v>54</v>
      </c>
      <c r="C17" s="1">
        <v>427.49999044463038</v>
      </c>
      <c r="D17" s="1">
        <v>77</v>
      </c>
      <c r="E17" s="1">
        <v>4</v>
      </c>
      <c r="F17" s="1">
        <v>104</v>
      </c>
      <c r="G17" s="5">
        <f>J17*K17/$A$9</f>
        <v>1.7880511708229918</v>
      </c>
      <c r="H17" s="1">
        <v>400</v>
      </c>
      <c r="I17" s="1">
        <v>21.457170486450195</v>
      </c>
      <c r="J17">
        <f>IF(E17=3,AA17*1.2028/(O17+273)*(Q17/(1000-I17)*H17+P17),IF(E17=4,(R17*H17+S17),0))</f>
        <v>0.14614747208543122</v>
      </c>
      <c r="K17">
        <f>($I$9-$A$9*T17)</f>
        <v>991</v>
      </c>
      <c r="L17">
        <f>100*AF17/AE17</f>
        <v>66.724099236805912</v>
      </c>
      <c r="M17" s="5">
        <f>AB17/-10</f>
        <v>13.000392150878906</v>
      </c>
      <c r="N17" s="1">
        <v>58.602943420410156</v>
      </c>
      <c r="O17">
        <f>Y17</f>
        <v>25.275447845458984</v>
      </c>
      <c r="P17" s="1">
        <v>0.36419743299484253</v>
      </c>
      <c r="Q17" s="1">
        <v>6.7598414607346058E-3</v>
      </c>
      <c r="R17" s="1">
        <v>-6.0262202168814838E-5</v>
      </c>
      <c r="S17" s="1">
        <v>0.17025235295295715</v>
      </c>
      <c r="T17" s="1">
        <v>0</v>
      </c>
      <c r="U17" s="1">
        <v>27.519826889038086</v>
      </c>
      <c r="V17" s="1">
        <v>410.23806762695312</v>
      </c>
      <c r="W17" s="1">
        <v>21.487342834472656</v>
      </c>
      <c r="X17" s="1">
        <v>27.474819183349609</v>
      </c>
      <c r="Y17" s="1">
        <v>25.275447845458984</v>
      </c>
      <c r="Z17" s="1">
        <v>0.57000666856765747</v>
      </c>
      <c r="AA17" s="1">
        <v>100.37087249755859</v>
      </c>
      <c r="AB17" s="1">
        <v>-130.00392150878906</v>
      </c>
      <c r="AC17" s="1">
        <v>110005</v>
      </c>
      <c r="AD17" s="1" t="s">
        <v>53</v>
      </c>
      <c r="AE17">
        <f>0.61365*EXP(17.502*O17/(240.97+O17))</f>
        <v>3.2322702867290349</v>
      </c>
      <c r="AF17" s="1">
        <v>2.1567032337188721</v>
      </c>
    </row>
    <row r="18" spans="1:32" x14ac:dyDescent="0.25">
      <c r="A18" s="1">
        <v>4</v>
      </c>
      <c r="B18" s="1" t="s">
        <v>55</v>
      </c>
      <c r="C18" s="1">
        <v>711.49998409673572</v>
      </c>
      <c r="D18" s="1">
        <v>77</v>
      </c>
      <c r="E18" s="1">
        <v>4</v>
      </c>
      <c r="F18" s="1">
        <v>136</v>
      </c>
      <c r="G18" s="5">
        <f t="shared" ref="G18:G33" si="0">J18*K18/$A$9</f>
        <v>1.4111908827735871</v>
      </c>
      <c r="H18" s="1">
        <v>400</v>
      </c>
      <c r="I18" s="1">
        <v>24.083639144897461</v>
      </c>
      <c r="J18">
        <f t="shared" ref="J18:J33" si="1">IF(E18=3,AA18*1.2028/(O18+273)*(Q18/(1000-I18)*H18+P18),IF(E18=4,(R18*H18+S18),0))</f>
        <v>0.11534456256777048</v>
      </c>
      <c r="K18">
        <f t="shared" ref="K18:K33" si="2">($I$9-$A$9*T18)</f>
        <v>991</v>
      </c>
      <c r="L18">
        <f t="shared" ref="L18:L33" si="3">100*AF18/AE18</f>
        <v>72.716276774990632</v>
      </c>
      <c r="M18" s="5">
        <f t="shared" ref="M18:M33" si="4">AB18/-10</f>
        <v>12.730052947998047</v>
      </c>
      <c r="N18" s="1">
        <v>59.680736541748047</v>
      </c>
      <c r="O18">
        <f t="shared" ref="O18:O33" si="5">Y18</f>
        <v>25.780645370483398</v>
      </c>
      <c r="P18" s="1">
        <v>0.27317166328430176</v>
      </c>
      <c r="Q18" s="1">
        <v>8.9007848873734474E-3</v>
      </c>
      <c r="R18" s="1">
        <v>-4.7535350313410163E-4</v>
      </c>
      <c r="S18" s="1">
        <v>0.30548596382141113</v>
      </c>
      <c r="T18" s="1">
        <v>0</v>
      </c>
      <c r="U18" s="1">
        <v>29.252363204956055</v>
      </c>
      <c r="V18" s="1">
        <v>410.299072265625</v>
      </c>
      <c r="W18" s="1">
        <v>24.132320404052734</v>
      </c>
      <c r="X18" s="1">
        <v>29.155935287475586</v>
      </c>
      <c r="Y18" s="1">
        <v>25.780645370483398</v>
      </c>
      <c r="Z18" s="1">
        <v>0.26893433928489685</v>
      </c>
      <c r="AA18" s="1">
        <v>100.36196136474609</v>
      </c>
      <c r="AB18" s="1">
        <v>-127.30052947998047</v>
      </c>
      <c r="AC18" s="1">
        <v>110005</v>
      </c>
      <c r="AD18" s="1" t="s">
        <v>56</v>
      </c>
      <c r="AE18">
        <f t="shared" ref="AE18:AE33" si="6">0.61365*EXP(17.502*O18/(240.97+O18))</f>
        <v>3.330708249909355</v>
      </c>
      <c r="AF18" s="1">
        <v>2.4219670295715332</v>
      </c>
    </row>
    <row r="19" spans="1:32" x14ac:dyDescent="0.25">
      <c r="A19" s="1">
        <v>5</v>
      </c>
      <c r="B19" s="1" t="s">
        <v>57</v>
      </c>
      <c r="C19" s="1">
        <v>840.99998120218515</v>
      </c>
      <c r="D19" s="1">
        <v>77</v>
      </c>
      <c r="E19" s="1">
        <v>4</v>
      </c>
      <c r="F19" s="1">
        <v>135</v>
      </c>
      <c r="G19" s="5">
        <f t="shared" si="0"/>
        <v>1.4050209360789323</v>
      </c>
      <c r="H19" s="1">
        <v>400</v>
      </c>
      <c r="I19" s="1">
        <v>24.514833450317383</v>
      </c>
      <c r="J19">
        <f t="shared" si="1"/>
        <v>0.11484025814570487</v>
      </c>
      <c r="K19">
        <f t="shared" si="2"/>
        <v>991</v>
      </c>
      <c r="L19">
        <f t="shared" si="3"/>
        <v>73.594931166731598</v>
      </c>
      <c r="M19" s="5">
        <f t="shared" si="4"/>
        <v>12.840399169921875</v>
      </c>
      <c r="N19" s="1">
        <v>58.138339996337891</v>
      </c>
      <c r="O19">
        <f t="shared" si="5"/>
        <v>25.856647491455078</v>
      </c>
      <c r="P19" s="1">
        <v>0.27657249569892883</v>
      </c>
      <c r="Q19" s="1">
        <v>3.6679692566394806E-3</v>
      </c>
      <c r="R19" s="1">
        <v>-1.0314873361494392E-4</v>
      </c>
      <c r="S19" s="1">
        <v>0.15609975159168243</v>
      </c>
      <c r="T19" s="1">
        <v>0</v>
      </c>
      <c r="U19" s="1">
        <v>30.025445938110352</v>
      </c>
      <c r="V19" s="1">
        <v>410.20068359375</v>
      </c>
      <c r="W19" s="1">
        <v>24.535846710205078</v>
      </c>
      <c r="X19" s="1">
        <v>29.896703720092773</v>
      </c>
      <c r="Y19" s="1">
        <v>25.856647491455078</v>
      </c>
      <c r="Z19" s="1">
        <v>0.69847607612609863</v>
      </c>
      <c r="AA19" s="1">
        <v>100.35505676269531</v>
      </c>
      <c r="AB19" s="1">
        <v>-128.40399169921875</v>
      </c>
      <c r="AC19" s="1">
        <v>110005</v>
      </c>
      <c r="AD19" s="1" t="s">
        <v>53</v>
      </c>
      <c r="AE19">
        <f t="shared" si="6"/>
        <v>3.3457416271018605</v>
      </c>
      <c r="AF19" s="1">
        <v>2.4622962474822998</v>
      </c>
    </row>
    <row r="20" spans="1:32" x14ac:dyDescent="0.25">
      <c r="A20" s="1">
        <v>6</v>
      </c>
      <c r="B20" s="1" t="s">
        <v>58</v>
      </c>
      <c r="C20" s="1">
        <v>1040.4999767430127</v>
      </c>
      <c r="D20" s="1">
        <v>77</v>
      </c>
      <c r="E20" s="1">
        <v>4</v>
      </c>
      <c r="F20" s="1">
        <v>101</v>
      </c>
      <c r="G20" s="5">
        <f t="shared" si="0"/>
        <v>1.8736996634828824</v>
      </c>
      <c r="H20" s="1">
        <v>400</v>
      </c>
      <c r="I20" s="1">
        <v>25.853744506835937</v>
      </c>
      <c r="J20">
        <f t="shared" si="1"/>
        <v>0.15314800478518009</v>
      </c>
      <c r="K20">
        <f t="shared" si="2"/>
        <v>991</v>
      </c>
      <c r="L20">
        <f t="shared" si="3"/>
        <v>75.090750201178494</v>
      </c>
      <c r="M20" s="5">
        <f t="shared" si="4"/>
        <v>13.849777221679688</v>
      </c>
      <c r="N20" s="1">
        <v>60.303253173828125</v>
      </c>
      <c r="O20">
        <f t="shared" si="5"/>
        <v>26.442667007446289</v>
      </c>
      <c r="P20" s="1">
        <v>0.35885050892829895</v>
      </c>
      <c r="Q20" s="1">
        <v>1.29929194226861E-2</v>
      </c>
      <c r="R20" s="1">
        <v>-1.0513201123103499E-3</v>
      </c>
      <c r="S20" s="1">
        <v>0.57367604970932007</v>
      </c>
      <c r="T20" s="1">
        <v>0</v>
      </c>
      <c r="U20" s="1">
        <v>30.332412719726563</v>
      </c>
      <c r="V20" s="1">
        <v>410.30014038085937</v>
      </c>
      <c r="W20" s="1">
        <v>25.916831970214844</v>
      </c>
      <c r="X20" s="1">
        <v>30.213661193847656</v>
      </c>
      <c r="Y20" s="1">
        <v>26.442667007446289</v>
      </c>
      <c r="Z20" s="1">
        <v>0.30908948183059692</v>
      </c>
      <c r="AA20" s="1">
        <v>100.355224609375</v>
      </c>
      <c r="AB20" s="1">
        <v>-138.49777221679687</v>
      </c>
      <c r="AC20" s="1">
        <v>110005</v>
      </c>
      <c r="AD20" s="1" t="s">
        <v>56</v>
      </c>
      <c r="AE20">
        <f t="shared" si="6"/>
        <v>3.4636615526986403</v>
      </c>
      <c r="AF20" s="1">
        <v>2.6008894443511963</v>
      </c>
    </row>
    <row r="21" spans="1:32" x14ac:dyDescent="0.25">
      <c r="A21" s="1">
        <v>7</v>
      </c>
      <c r="B21" s="1" t="s">
        <v>59</v>
      </c>
      <c r="C21" s="1">
        <v>1139.9999745190144</v>
      </c>
      <c r="D21" s="1">
        <v>77</v>
      </c>
      <c r="E21" s="1">
        <v>4</v>
      </c>
      <c r="F21" s="1">
        <v>101</v>
      </c>
      <c r="G21" s="5">
        <f t="shared" si="0"/>
        <v>1.8269841896117101</v>
      </c>
      <c r="H21" s="1">
        <v>400</v>
      </c>
      <c r="I21" s="1">
        <v>26.170175552368164</v>
      </c>
      <c r="J21">
        <f t="shared" si="1"/>
        <v>0.14932968653738499</v>
      </c>
      <c r="K21">
        <f t="shared" si="2"/>
        <v>991</v>
      </c>
      <c r="L21">
        <f t="shared" si="3"/>
        <v>75.890636663820558</v>
      </c>
      <c r="M21" s="5">
        <f t="shared" si="4"/>
        <v>13.773367309570313</v>
      </c>
      <c r="N21" s="1">
        <v>61.030323028564453</v>
      </c>
      <c r="O21">
        <f t="shared" si="5"/>
        <v>26.455913543701172</v>
      </c>
      <c r="P21" s="1">
        <v>0.37490785121917725</v>
      </c>
      <c r="Q21" s="1">
        <v>6.4508942887187004E-3</v>
      </c>
      <c r="R21" s="1">
        <v>2.6254716794937849E-4</v>
      </c>
      <c r="S21" s="1">
        <v>4.4310819357633591E-2</v>
      </c>
      <c r="T21" s="1">
        <v>0</v>
      </c>
      <c r="U21" s="1">
        <v>30.311704635620117</v>
      </c>
      <c r="V21" s="1">
        <v>410.3013916015625</v>
      </c>
      <c r="W21" s="1">
        <v>26.212909698486328</v>
      </c>
      <c r="X21" s="1">
        <v>30.203065872192383</v>
      </c>
      <c r="Y21" s="1">
        <v>26.455913543701172</v>
      </c>
      <c r="Z21" s="1">
        <v>0.15253473818302155</v>
      </c>
      <c r="AA21" s="1">
        <v>100.35700225830078</v>
      </c>
      <c r="AB21" s="1">
        <v>-137.73367309570312</v>
      </c>
      <c r="AC21" s="1">
        <v>110005</v>
      </c>
      <c r="AD21" s="1" t="s">
        <v>53</v>
      </c>
      <c r="AE21">
        <f t="shared" si="6"/>
        <v>3.4663684552633951</v>
      </c>
      <c r="AF21" s="1">
        <v>2.6306490898132324</v>
      </c>
    </row>
    <row r="22" spans="1:32" x14ac:dyDescent="0.25">
      <c r="A22" s="1">
        <v>8</v>
      </c>
      <c r="B22" s="1" t="s">
        <v>60</v>
      </c>
      <c r="C22" s="1">
        <v>1303.9999708533287</v>
      </c>
      <c r="D22" s="1">
        <v>77</v>
      </c>
      <c r="E22" s="1">
        <v>4</v>
      </c>
      <c r="F22" s="1">
        <v>138</v>
      </c>
      <c r="G22" s="5">
        <f t="shared" si="0"/>
        <v>1.4323949775325111</v>
      </c>
      <c r="H22" s="1">
        <v>400</v>
      </c>
      <c r="I22" s="1">
        <v>25.36851692199707</v>
      </c>
      <c r="J22">
        <f t="shared" si="1"/>
        <v>0.11707769241183996</v>
      </c>
      <c r="K22">
        <f t="shared" si="2"/>
        <v>991</v>
      </c>
      <c r="L22">
        <f t="shared" si="3"/>
        <v>71.076253279036379</v>
      </c>
      <c r="M22" s="5">
        <f t="shared" si="4"/>
        <v>15.077970886230469</v>
      </c>
      <c r="N22" s="1">
        <v>59.981101989746094</v>
      </c>
      <c r="O22">
        <f t="shared" si="5"/>
        <v>27.060930252075195</v>
      </c>
      <c r="P22" s="1">
        <v>0.26454496383666992</v>
      </c>
      <c r="Q22" s="1">
        <v>1.3027730397880077E-2</v>
      </c>
      <c r="R22" s="1">
        <v>6.4232054864987731E-4</v>
      </c>
      <c r="S22" s="1">
        <v>-0.13985052704811096</v>
      </c>
      <c r="T22" s="1">
        <v>0</v>
      </c>
      <c r="U22" s="1">
        <v>30.043598175048828</v>
      </c>
      <c r="V22" s="1">
        <v>410.32135009765625</v>
      </c>
      <c r="W22" s="1">
        <v>25.4422607421875</v>
      </c>
      <c r="X22" s="1">
        <v>29.983545303344727</v>
      </c>
      <c r="Y22" s="1">
        <v>27.060930252075195</v>
      </c>
      <c r="Z22" s="1">
        <v>0.8028450608253479</v>
      </c>
      <c r="AA22" s="1">
        <v>100.34683990478516</v>
      </c>
      <c r="AB22" s="1">
        <v>-150.77970886230469</v>
      </c>
      <c r="AC22" s="1">
        <v>110005</v>
      </c>
      <c r="AD22" s="1" t="s">
        <v>53</v>
      </c>
      <c r="AE22">
        <f t="shared" si="6"/>
        <v>3.5919880413686629</v>
      </c>
      <c r="AF22" s="1">
        <v>2.5530505180358887</v>
      </c>
    </row>
    <row r="23" spans="1:32" x14ac:dyDescent="0.25">
      <c r="A23" s="1">
        <v>9</v>
      </c>
      <c r="B23" s="1" t="s">
        <v>61</v>
      </c>
      <c r="C23" s="1">
        <v>1413.9999683946371</v>
      </c>
      <c r="D23" s="1">
        <v>77</v>
      </c>
      <c r="E23" s="1">
        <v>4</v>
      </c>
      <c r="F23" s="1">
        <v>128</v>
      </c>
      <c r="G23" s="5">
        <f t="shared" si="0"/>
        <v>1.4585953774333091</v>
      </c>
      <c r="H23" s="1">
        <v>400</v>
      </c>
      <c r="I23" s="1">
        <v>25.963857650756836</v>
      </c>
      <c r="J23">
        <f t="shared" si="1"/>
        <v>0.11921919835731387</v>
      </c>
      <c r="K23">
        <f t="shared" si="2"/>
        <v>991</v>
      </c>
      <c r="L23">
        <f t="shared" si="3"/>
        <v>72.747786110442817</v>
      </c>
      <c r="M23" s="5">
        <f t="shared" si="4"/>
        <v>15.060914611816406</v>
      </c>
      <c r="N23" s="1">
        <v>62.039520263671875</v>
      </c>
      <c r="O23">
        <f t="shared" si="5"/>
        <v>27.027524948120117</v>
      </c>
      <c r="P23" s="1">
        <v>0.28880500793457031</v>
      </c>
      <c r="Q23" s="1">
        <v>6.4564156346023083E-3</v>
      </c>
      <c r="R23" s="1">
        <v>-2.225574862677604E-4</v>
      </c>
      <c r="S23" s="1">
        <v>0.20824219286441803</v>
      </c>
      <c r="T23" s="1">
        <v>0</v>
      </c>
      <c r="U23" s="1">
        <v>29.82098388671875</v>
      </c>
      <c r="V23" s="1">
        <v>410.24249267578125</v>
      </c>
      <c r="W23" s="1">
        <v>25.990522384643555</v>
      </c>
      <c r="X23" s="1">
        <v>29.766851425170898</v>
      </c>
      <c r="Y23" s="1">
        <v>27.027524948120117</v>
      </c>
      <c r="Z23" s="1">
        <v>0.54189473390579224</v>
      </c>
      <c r="AA23" s="1">
        <v>100.34318542480469</v>
      </c>
      <c r="AB23" s="1">
        <v>-150.60914611816406</v>
      </c>
      <c r="AC23" s="1">
        <v>110005</v>
      </c>
      <c r="AD23" s="1" t="s">
        <v>56</v>
      </c>
      <c r="AE23">
        <f t="shared" si="6"/>
        <v>3.5849498763908616</v>
      </c>
      <c r="AF23" s="1">
        <v>2.6079716682434082</v>
      </c>
    </row>
    <row r="24" spans="1:32" x14ac:dyDescent="0.25">
      <c r="A24" s="1">
        <v>10</v>
      </c>
      <c r="B24" s="1" t="s">
        <v>62</v>
      </c>
      <c r="C24" s="1">
        <v>1611.9999639689922</v>
      </c>
      <c r="D24" s="1">
        <v>77</v>
      </c>
      <c r="E24" s="1">
        <v>4</v>
      </c>
      <c r="F24" s="1">
        <v>142</v>
      </c>
      <c r="G24" s="5">
        <f t="shared" si="0"/>
        <v>1.3700150697273605</v>
      </c>
      <c r="H24" s="1">
        <v>400</v>
      </c>
      <c r="I24" s="1">
        <v>22.70294189453125</v>
      </c>
      <c r="J24">
        <f t="shared" si="1"/>
        <v>0.11197903193533421</v>
      </c>
      <c r="K24">
        <f t="shared" si="2"/>
        <v>991</v>
      </c>
      <c r="L24">
        <f t="shared" si="3"/>
        <v>67.209315401769828</v>
      </c>
      <c r="M24" s="5">
        <f t="shared" si="4"/>
        <v>15.284562683105468</v>
      </c>
      <c r="N24" s="1">
        <v>56.248786926269531</v>
      </c>
      <c r="O24">
        <f t="shared" si="5"/>
        <v>26.129972457885742</v>
      </c>
      <c r="P24" s="1">
        <v>0.26474720239639282</v>
      </c>
      <c r="Q24" s="1">
        <v>1.1964268051087856E-2</v>
      </c>
      <c r="R24" s="1">
        <v>-6.8336853291839361E-4</v>
      </c>
      <c r="S24" s="1">
        <v>0.38532644510269165</v>
      </c>
      <c r="T24" s="1">
        <v>0</v>
      </c>
      <c r="U24" s="1">
        <v>29.21453857421875</v>
      </c>
      <c r="V24" s="1">
        <v>410.18740844726562</v>
      </c>
      <c r="W24" s="1">
        <v>22.776691436767578</v>
      </c>
      <c r="X24" s="1">
        <v>29.175819396972656</v>
      </c>
      <c r="Y24" s="1">
        <v>26.129972457885742</v>
      </c>
      <c r="Z24" s="1">
        <v>0.6864202618598938</v>
      </c>
      <c r="AA24" s="1">
        <v>100.33573913574219</v>
      </c>
      <c r="AB24" s="1">
        <v>-152.84562683105469</v>
      </c>
      <c r="AC24" s="1">
        <v>110005</v>
      </c>
      <c r="AD24" s="1" t="s">
        <v>56</v>
      </c>
      <c r="AE24">
        <f t="shared" si="6"/>
        <v>3.4002968415988328</v>
      </c>
      <c r="AF24" s="1">
        <v>2.2853162288665771</v>
      </c>
    </row>
    <row r="25" spans="1:32" x14ac:dyDescent="0.25">
      <c r="A25" s="1">
        <v>11</v>
      </c>
      <c r="B25" s="1" t="s">
        <v>63</v>
      </c>
      <c r="C25" s="1">
        <v>1733.4999612532556</v>
      </c>
      <c r="D25" s="1">
        <v>77</v>
      </c>
      <c r="E25" s="1">
        <v>4</v>
      </c>
      <c r="F25" s="1">
        <v>139</v>
      </c>
      <c r="G25" s="5">
        <f t="shared" si="0"/>
        <v>1.3601619830056104</v>
      </c>
      <c r="H25" s="1">
        <v>400</v>
      </c>
      <c r="I25" s="1">
        <v>23.267189025878906</v>
      </c>
      <c r="J25">
        <f t="shared" si="1"/>
        <v>0.11117368377745152</v>
      </c>
      <c r="K25">
        <f t="shared" si="2"/>
        <v>991</v>
      </c>
      <c r="L25">
        <f t="shared" si="3"/>
        <v>69.599017666779815</v>
      </c>
      <c r="M25" s="5">
        <f t="shared" si="4"/>
        <v>15.2757568359375</v>
      </c>
      <c r="N25" s="1">
        <v>58.273117065429688</v>
      </c>
      <c r="O25">
        <f t="shared" si="5"/>
        <v>25.920080184936523</v>
      </c>
      <c r="P25" s="1">
        <v>0.27017119526863098</v>
      </c>
      <c r="Q25" s="1">
        <v>5.4483488202095032E-3</v>
      </c>
      <c r="R25" s="1">
        <v>-3.1146348919719458E-4</v>
      </c>
      <c r="S25" s="1">
        <v>0.23575907945632935</v>
      </c>
      <c r="T25" s="1">
        <v>0</v>
      </c>
      <c r="U25" s="1">
        <v>29.003715515136719</v>
      </c>
      <c r="V25" s="1">
        <v>410.2947998046875</v>
      </c>
      <c r="W25" s="1">
        <v>23.297159194946289</v>
      </c>
      <c r="X25" s="1">
        <v>28.953899383544922</v>
      </c>
      <c r="Y25" s="1">
        <v>25.920080184936523</v>
      </c>
      <c r="Z25" s="1">
        <v>0.59407609701156616</v>
      </c>
      <c r="AA25" s="1">
        <v>100.32843780517578</v>
      </c>
      <c r="AB25" s="1">
        <v>-152.757568359375</v>
      </c>
      <c r="AC25" s="1">
        <v>110005</v>
      </c>
      <c r="AD25" s="1" t="s">
        <v>53</v>
      </c>
      <c r="AE25">
        <f t="shared" si="6"/>
        <v>3.3583340871678651</v>
      </c>
      <c r="AF25" s="1">
        <v>2.3373675346374512</v>
      </c>
    </row>
    <row r="26" spans="1:32" x14ac:dyDescent="0.25">
      <c r="A26" s="4" t="s">
        <v>86</v>
      </c>
      <c r="B26" s="1"/>
      <c r="C26" s="1"/>
      <c r="D26" s="1"/>
      <c r="E26" s="1"/>
      <c r="F26" s="1"/>
      <c r="G26" s="5"/>
      <c r="H26" s="1"/>
      <c r="I26" s="1"/>
      <c r="N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F26" s="1"/>
    </row>
    <row r="27" spans="1:32" x14ac:dyDescent="0.25">
      <c r="A27" s="1">
        <v>12</v>
      </c>
      <c r="B27" s="1" t="s">
        <v>64</v>
      </c>
      <c r="C27" s="1">
        <v>1904.4999574311078</v>
      </c>
      <c r="D27" s="1">
        <v>77</v>
      </c>
      <c r="E27" s="1">
        <v>4</v>
      </c>
      <c r="F27" s="1">
        <v>116</v>
      </c>
      <c r="G27" s="5">
        <f t="shared" si="0"/>
        <v>1.6627154145964687</v>
      </c>
      <c r="H27" s="1">
        <v>400</v>
      </c>
      <c r="I27" s="1">
        <v>20.099761962890625</v>
      </c>
      <c r="J27">
        <f t="shared" si="1"/>
        <v>0.13590307626873255</v>
      </c>
      <c r="K27">
        <f t="shared" si="2"/>
        <v>991</v>
      </c>
      <c r="L27">
        <f t="shared" si="3"/>
        <v>61.177051251467923</v>
      </c>
      <c r="M27" s="5">
        <f t="shared" si="4"/>
        <v>11.67456283569336</v>
      </c>
      <c r="N27" s="1">
        <v>51.261737823486328</v>
      </c>
      <c r="O27">
        <f t="shared" si="5"/>
        <v>25.710058212280273</v>
      </c>
      <c r="P27" s="1">
        <v>0.32040733098983765</v>
      </c>
      <c r="Q27" s="1">
        <v>2.1924041211605072E-2</v>
      </c>
      <c r="R27" s="1">
        <v>-3.1552877044305205E-4</v>
      </c>
      <c r="S27" s="1">
        <v>0.26211458444595337</v>
      </c>
      <c r="T27" s="1">
        <v>0</v>
      </c>
      <c r="U27" s="1">
        <v>28.789096832275391</v>
      </c>
      <c r="V27" s="1">
        <v>410.41055297851562</v>
      </c>
      <c r="W27" s="1">
        <v>20.224796295166016</v>
      </c>
      <c r="X27" s="1">
        <v>28.725587844848633</v>
      </c>
      <c r="Y27" s="1">
        <v>25.710058212280273</v>
      </c>
      <c r="Z27" s="1">
        <v>0.65027803182601929</v>
      </c>
      <c r="AA27" s="1">
        <v>100.32831573486328</v>
      </c>
      <c r="AB27" s="1">
        <v>-116.74562835693359</v>
      </c>
      <c r="AC27" s="1">
        <v>110005</v>
      </c>
      <c r="AD27" s="1" t="s">
        <v>53</v>
      </c>
      <c r="AE27">
        <f t="shared" si="6"/>
        <v>3.3167988461147666</v>
      </c>
      <c r="AF27" s="1">
        <v>2.0291197299957275</v>
      </c>
    </row>
    <row r="28" spans="1:32" x14ac:dyDescent="0.25">
      <c r="A28" s="1">
        <v>13</v>
      </c>
      <c r="B28" s="1" t="s">
        <v>65</v>
      </c>
      <c r="C28" s="1">
        <v>2006.4999551512301</v>
      </c>
      <c r="D28" s="1">
        <v>77</v>
      </c>
      <c r="E28" s="1">
        <v>4</v>
      </c>
      <c r="F28" s="1">
        <v>119</v>
      </c>
      <c r="G28" s="5">
        <f t="shared" si="0"/>
        <v>1.5999152383502619</v>
      </c>
      <c r="H28" s="1">
        <v>400</v>
      </c>
      <c r="I28" s="1">
        <v>20.937732696533203</v>
      </c>
      <c r="J28">
        <f t="shared" si="1"/>
        <v>0.13077006489038467</v>
      </c>
      <c r="K28">
        <f t="shared" si="2"/>
        <v>991</v>
      </c>
      <c r="L28">
        <f t="shared" si="3"/>
        <v>63.713314291020147</v>
      </c>
      <c r="M28" s="5">
        <f t="shared" si="4"/>
        <v>11.635733032226563</v>
      </c>
      <c r="N28" s="1">
        <v>53.382877349853516</v>
      </c>
      <c r="O28">
        <f t="shared" si="5"/>
        <v>25.63276481628418</v>
      </c>
      <c r="P28" s="1">
        <v>0.31215953826904297</v>
      </c>
      <c r="Q28" s="1">
        <v>6.3240714371204376E-3</v>
      </c>
      <c r="R28" s="1">
        <v>-5.1745353266596794E-4</v>
      </c>
      <c r="S28" s="1">
        <v>0.33775147795677185</v>
      </c>
      <c r="T28" s="1">
        <v>0</v>
      </c>
      <c r="U28" s="1">
        <v>28.7314453125</v>
      </c>
      <c r="V28" s="1">
        <v>410.295654296875</v>
      </c>
      <c r="W28" s="1">
        <v>20.965908050537109</v>
      </c>
      <c r="X28" s="1">
        <v>28.647846221923828</v>
      </c>
      <c r="Y28" s="1">
        <v>25.63276481628418</v>
      </c>
      <c r="Z28" s="1">
        <v>0.50974595546722412</v>
      </c>
      <c r="AA28" s="1">
        <v>100.33314514160156</v>
      </c>
      <c r="AB28" s="1">
        <v>-116.35733032226562</v>
      </c>
      <c r="AC28" s="1">
        <v>110005</v>
      </c>
      <c r="AD28" s="1" t="s">
        <v>53</v>
      </c>
      <c r="AE28">
        <f t="shared" si="6"/>
        <v>3.3016261851564606</v>
      </c>
      <c r="AF28" s="1">
        <v>2.1035754680633545</v>
      </c>
    </row>
    <row r="29" spans="1:32" x14ac:dyDescent="0.25">
      <c r="A29" s="1">
        <v>14</v>
      </c>
      <c r="B29" s="1" t="s">
        <v>66</v>
      </c>
      <c r="C29" s="1">
        <v>2239.4999499432743</v>
      </c>
      <c r="D29" s="1">
        <v>77</v>
      </c>
      <c r="E29" s="1">
        <v>4</v>
      </c>
      <c r="F29" s="1">
        <v>200</v>
      </c>
      <c r="G29" s="5">
        <f t="shared" si="0"/>
        <v>0.96737726094390919</v>
      </c>
      <c r="H29" s="1">
        <v>400</v>
      </c>
      <c r="I29" s="1">
        <v>21.891819000244141</v>
      </c>
      <c r="J29">
        <f t="shared" si="1"/>
        <v>7.9069180763326585E-2</v>
      </c>
      <c r="K29">
        <f t="shared" si="2"/>
        <v>991</v>
      </c>
      <c r="L29">
        <f t="shared" si="3"/>
        <v>69.218470201667671</v>
      </c>
      <c r="M29" s="5">
        <f t="shared" si="4"/>
        <v>12.02935562133789</v>
      </c>
      <c r="N29" s="1">
        <v>57.372310638427734</v>
      </c>
      <c r="O29">
        <f t="shared" si="5"/>
        <v>24.98546028137207</v>
      </c>
      <c r="P29" s="1">
        <v>0.19596622884273529</v>
      </c>
      <c r="Q29" s="1">
        <v>5.7276617735624313E-3</v>
      </c>
      <c r="R29" s="1">
        <v>-6.7762717662844807E-5</v>
      </c>
      <c r="S29" s="1">
        <v>0.10617426782846451</v>
      </c>
      <c r="T29" s="1">
        <v>0</v>
      </c>
      <c r="U29" s="1">
        <v>28.246835708618164</v>
      </c>
      <c r="V29" s="1">
        <v>409.92266845703125</v>
      </c>
      <c r="W29" s="1">
        <v>21.919033050537109</v>
      </c>
      <c r="X29" s="1">
        <v>28.171245574951172</v>
      </c>
      <c r="Y29" s="1">
        <v>24.98546028137207</v>
      </c>
      <c r="Z29" s="1">
        <v>0.54992479085922241</v>
      </c>
      <c r="AA29" s="1">
        <v>100.32454681396484</v>
      </c>
      <c r="AB29" s="1">
        <v>-120.29355621337891</v>
      </c>
      <c r="AC29" s="1">
        <v>110005</v>
      </c>
      <c r="AD29" s="1" t="s">
        <v>56</v>
      </c>
      <c r="AE29">
        <f t="shared" si="6"/>
        <v>3.1769223467020504</v>
      </c>
      <c r="AF29" s="1">
        <v>2.1990170478820801</v>
      </c>
    </row>
    <row r="30" spans="1:32" x14ac:dyDescent="0.25">
      <c r="A30" s="1">
        <v>15</v>
      </c>
      <c r="B30" s="1" t="s">
        <v>67</v>
      </c>
      <c r="C30" s="1">
        <v>2402.4999462999403</v>
      </c>
      <c r="D30" s="1">
        <v>77</v>
      </c>
      <c r="E30" s="1">
        <v>4</v>
      </c>
      <c r="F30" s="1">
        <v>193</v>
      </c>
      <c r="G30" s="5">
        <f t="shared" si="0"/>
        <v>1.0009502376901147</v>
      </c>
      <c r="H30" s="1">
        <v>400</v>
      </c>
      <c r="I30" s="1">
        <v>22.402185440063477</v>
      </c>
      <c r="J30">
        <f t="shared" si="1"/>
        <v>8.1813288852572441E-2</v>
      </c>
      <c r="K30">
        <f t="shared" si="2"/>
        <v>991</v>
      </c>
      <c r="L30">
        <f t="shared" si="3"/>
        <v>71.272346332887267</v>
      </c>
      <c r="M30" s="5">
        <f t="shared" si="4"/>
        <v>12.064504241943359</v>
      </c>
      <c r="N30" s="1">
        <v>58.702438354492188</v>
      </c>
      <c r="O30">
        <f t="shared" si="5"/>
        <v>24.872276306152344</v>
      </c>
      <c r="P30" s="1">
        <v>0.18014581501483917</v>
      </c>
      <c r="Q30" s="1">
        <v>2.3251411039382219E-3</v>
      </c>
      <c r="R30" s="1">
        <v>-5.5655476171523333E-4</v>
      </c>
      <c r="S30" s="1">
        <v>0.30443519353866577</v>
      </c>
      <c r="T30" s="1">
        <v>0</v>
      </c>
      <c r="U30" s="1">
        <v>28.281721115112305</v>
      </c>
      <c r="V30" s="1">
        <v>410.21536254882812</v>
      </c>
      <c r="W30" s="1">
        <v>22.418998718261719</v>
      </c>
      <c r="X30" s="1">
        <v>28.163854598999023</v>
      </c>
      <c r="Y30" s="1">
        <v>24.872276306152344</v>
      </c>
      <c r="Z30" s="1">
        <v>0.6622169017791748</v>
      </c>
      <c r="AA30" s="1">
        <v>100.31809997558594</v>
      </c>
      <c r="AB30" s="1">
        <v>-120.64504241943359</v>
      </c>
      <c r="AC30" s="1">
        <v>110005</v>
      </c>
      <c r="AD30" s="1" t="s">
        <v>56</v>
      </c>
      <c r="AE30">
        <f t="shared" si="6"/>
        <v>3.1555454829685292</v>
      </c>
      <c r="AF30" s="1">
        <v>2.2490313053131104</v>
      </c>
    </row>
    <row r="31" spans="1:32" s="3" customFormat="1" x14ac:dyDescent="0.25">
      <c r="A31" s="2">
        <v>16</v>
      </c>
      <c r="B31" s="2" t="s">
        <v>68</v>
      </c>
      <c r="C31" s="2">
        <v>2469.4999448023736</v>
      </c>
      <c r="D31" s="2">
        <v>77</v>
      </c>
      <c r="E31" s="2">
        <v>4</v>
      </c>
      <c r="F31" s="2">
        <v>33</v>
      </c>
      <c r="G31" s="3">
        <f t="shared" si="0"/>
        <v>24.381277137516456</v>
      </c>
      <c r="H31" s="2">
        <v>400</v>
      </c>
      <c r="I31" s="2">
        <v>11.870566368103027</v>
      </c>
      <c r="J31" s="3">
        <f t="shared" si="1"/>
        <v>1.9928188174962997</v>
      </c>
      <c r="K31" s="3">
        <f t="shared" si="2"/>
        <v>991</v>
      </c>
      <c r="L31" s="3">
        <f t="shared" si="3"/>
        <v>39.671508250282564</v>
      </c>
      <c r="M31" s="3">
        <f t="shared" si="4"/>
        <v>15.726756286621093</v>
      </c>
      <c r="N31" s="2">
        <v>32.454185485839844</v>
      </c>
      <c r="O31" s="3">
        <f t="shared" si="5"/>
        <v>24.818313598632813</v>
      </c>
      <c r="P31" s="2">
        <v>3.6954588890075684</v>
      </c>
      <c r="Q31" s="2">
        <v>0.10527236014604568</v>
      </c>
      <c r="R31" s="2">
        <v>-7.8364098444581032E-3</v>
      </c>
      <c r="S31" s="2">
        <v>5.127382755279541</v>
      </c>
      <c r="T31" s="2">
        <v>0</v>
      </c>
      <c r="U31" s="2">
        <v>28.200151443481445</v>
      </c>
      <c r="V31" s="2">
        <v>477.25537109375</v>
      </c>
      <c r="W31" s="2">
        <v>12.438300132751465</v>
      </c>
      <c r="X31" s="2">
        <v>28.224937438964844</v>
      </c>
      <c r="Y31" s="2">
        <v>24.818313598632813</v>
      </c>
      <c r="Z31" s="2">
        <v>0.40136313438415527</v>
      </c>
      <c r="AA31" s="2">
        <v>100.32132720947266</v>
      </c>
      <c r="AB31" s="2">
        <v>-157.26756286621094</v>
      </c>
      <c r="AC31" s="2">
        <v>440005</v>
      </c>
      <c r="AD31" s="2" t="s">
        <v>56</v>
      </c>
      <c r="AE31" s="3">
        <f t="shared" si="6"/>
        <v>3.1453979686860065</v>
      </c>
      <c r="AF31" s="2">
        <v>1.2478268146514893</v>
      </c>
    </row>
    <row r="32" spans="1:32" x14ac:dyDescent="0.25">
      <c r="A32" s="1">
        <v>17</v>
      </c>
      <c r="B32" s="1" t="s">
        <v>69</v>
      </c>
      <c r="C32" s="1">
        <v>2701.9999396055937</v>
      </c>
      <c r="D32" s="1">
        <v>77</v>
      </c>
      <c r="E32" s="1">
        <v>4</v>
      </c>
      <c r="F32" s="1">
        <v>177</v>
      </c>
      <c r="G32" s="5">
        <f t="shared" si="0"/>
        <v>1.097662387645723</v>
      </c>
      <c r="H32" s="1">
        <v>400</v>
      </c>
      <c r="I32" s="1">
        <v>22.905857086181641</v>
      </c>
      <c r="J32">
        <f t="shared" si="1"/>
        <v>8.9718116447329521E-2</v>
      </c>
      <c r="K32">
        <f t="shared" si="2"/>
        <v>991</v>
      </c>
      <c r="L32">
        <f t="shared" si="3"/>
        <v>72.682550752415082</v>
      </c>
      <c r="M32" s="5">
        <f t="shared" si="4"/>
        <v>15.829852294921874</v>
      </c>
      <c r="N32" s="1">
        <v>61.124195098876953</v>
      </c>
      <c r="O32">
        <f t="shared" si="5"/>
        <v>24.917497634887695</v>
      </c>
      <c r="P32" s="1">
        <v>0.22133991122245789</v>
      </c>
      <c r="Q32" s="1">
        <v>4.503155592828989E-3</v>
      </c>
      <c r="R32" s="1">
        <v>-6.4875942189246416E-4</v>
      </c>
      <c r="S32" s="1">
        <v>0.34922188520431519</v>
      </c>
      <c r="T32" s="1">
        <v>0</v>
      </c>
      <c r="U32" s="1">
        <v>27.961387634277344</v>
      </c>
      <c r="V32" s="1">
        <v>410.18539428710937</v>
      </c>
      <c r="W32" s="1">
        <v>22.925052642822266</v>
      </c>
      <c r="X32" s="1">
        <v>27.852746963500977</v>
      </c>
      <c r="Y32" s="1">
        <v>24.917497634887695</v>
      </c>
      <c r="Z32" s="1">
        <v>0.73860114812850952</v>
      </c>
      <c r="AA32" s="1">
        <v>100.31504058837891</v>
      </c>
      <c r="AB32" s="1">
        <v>-158.29852294921875</v>
      </c>
      <c r="AC32" s="1">
        <v>110005</v>
      </c>
      <c r="AD32" s="1" t="s">
        <v>53</v>
      </c>
      <c r="AE32">
        <f t="shared" si="6"/>
        <v>3.1640712309791015</v>
      </c>
      <c r="AF32" s="1">
        <v>2.2997276782989502</v>
      </c>
    </row>
    <row r="33" spans="1:32" x14ac:dyDescent="0.25">
      <c r="A33" s="1">
        <v>18</v>
      </c>
      <c r="B33" s="1" t="s">
        <v>70</v>
      </c>
      <c r="C33" s="1">
        <v>2868.9999358728528</v>
      </c>
      <c r="D33" s="1">
        <v>77</v>
      </c>
      <c r="E33" s="1">
        <v>4</v>
      </c>
      <c r="F33" s="1">
        <v>200</v>
      </c>
      <c r="G33" s="5">
        <f t="shared" si="0"/>
        <v>0.94512123743325105</v>
      </c>
      <c r="H33" s="1">
        <v>400</v>
      </c>
      <c r="I33" s="1">
        <v>22.976495742797852</v>
      </c>
      <c r="J33">
        <f t="shared" si="1"/>
        <v>7.7250070869922638E-2</v>
      </c>
      <c r="K33">
        <f t="shared" si="2"/>
        <v>991</v>
      </c>
      <c r="L33">
        <f t="shared" si="3"/>
        <v>74.875972411786449</v>
      </c>
      <c r="M33" s="5">
        <f t="shared" si="4"/>
        <v>15.868368530273438</v>
      </c>
      <c r="N33" s="1">
        <v>62.893596649169922</v>
      </c>
      <c r="O33">
        <f t="shared" si="5"/>
        <v>24.446628570556641</v>
      </c>
      <c r="P33" s="1">
        <v>0.18456825613975525</v>
      </c>
      <c r="Q33" s="1">
        <v>-9.035555412992835E-4</v>
      </c>
      <c r="R33" s="1">
        <v>-5.3706159815192223E-4</v>
      </c>
      <c r="S33" s="1">
        <v>0.29207471013069153</v>
      </c>
      <c r="T33" s="1">
        <v>0</v>
      </c>
      <c r="U33" s="1">
        <v>27.487529754638672</v>
      </c>
      <c r="V33" s="1">
        <v>409.69244384765625</v>
      </c>
      <c r="W33" s="1">
        <v>22.962574005126953</v>
      </c>
      <c r="X33" s="1">
        <v>27.391839981079102</v>
      </c>
      <c r="Y33" s="1">
        <v>24.446628570556641</v>
      </c>
      <c r="Z33" s="1">
        <v>1.0396196842193604</v>
      </c>
      <c r="AA33" s="1">
        <v>100.31066131591797</v>
      </c>
      <c r="AB33" s="1">
        <v>-158.68368530273437</v>
      </c>
      <c r="AC33" s="1">
        <v>110005</v>
      </c>
      <c r="AD33" s="1" t="s">
        <v>53</v>
      </c>
      <c r="AE33">
        <f t="shared" si="6"/>
        <v>3.0762752129603892</v>
      </c>
      <c r="AF33" s="1">
        <v>2.3033909797668457</v>
      </c>
    </row>
    <row r="34" spans="1:32" x14ac:dyDescent="0.25">
      <c r="A34" s="1">
        <v>19</v>
      </c>
      <c r="B34" s="1" t="s">
        <v>71</v>
      </c>
      <c r="C34" s="1">
        <v>3044.4999319501221</v>
      </c>
      <c r="D34" s="1">
        <v>77</v>
      </c>
      <c r="E34" s="1">
        <v>4</v>
      </c>
      <c r="F34" s="1">
        <v>99</v>
      </c>
      <c r="G34" s="5">
        <f t="shared" ref="G34:G46" si="7">J34*K34/$A$9</f>
        <v>0.93167391778717257</v>
      </c>
      <c r="H34" s="1">
        <v>400</v>
      </c>
      <c r="I34" s="1">
        <v>23.68341064453125</v>
      </c>
      <c r="J34">
        <f t="shared" ref="J34:J46" si="8">IF(E34=3,AA34*1.2028/(O34+273)*(Q34/(1000-I34)*H34+P34),IF(E34=4,(R34*H34+S34),0))</f>
        <v>7.6150945853441954E-2</v>
      </c>
      <c r="K34">
        <f t="shared" ref="K34:K46" si="9">($I$9-$A$9*T34)</f>
        <v>991</v>
      </c>
      <c r="L34">
        <f t="shared" ref="L34:L46" si="10">100*AF34/AE34</f>
        <v>78.981536450361617</v>
      </c>
      <c r="M34" s="5">
        <f t="shared" ref="M34:M46" si="11">AB34/-10</f>
        <v>12.18096923828125</v>
      </c>
      <c r="N34" s="1">
        <v>66.622909545898438</v>
      </c>
      <c r="O34">
        <f t="shared" ref="O34:O46" si="12">Y34</f>
        <v>24.114885330200195</v>
      </c>
      <c r="P34" s="1">
        <v>0.18720161914825439</v>
      </c>
      <c r="Q34" s="1">
        <v>1.0273037478327751E-2</v>
      </c>
      <c r="R34" s="1">
        <v>-4.4203901779837906E-4</v>
      </c>
      <c r="S34" s="1">
        <v>0.25296655297279358</v>
      </c>
      <c r="T34" s="1">
        <v>0</v>
      </c>
      <c r="U34" s="1">
        <v>27.072160720825195</v>
      </c>
      <c r="V34" s="1">
        <v>405.15383911132812</v>
      </c>
      <c r="W34" s="1">
        <v>23.742677688598633</v>
      </c>
      <c r="X34" s="1">
        <v>26.980785369873047</v>
      </c>
      <c r="Y34" s="1">
        <v>24.114885330200195</v>
      </c>
      <c r="Z34" s="1">
        <v>0.37330478429794312</v>
      </c>
      <c r="AA34" s="1">
        <v>100.31938171386719</v>
      </c>
      <c r="AB34" s="1">
        <v>-121.8096923828125</v>
      </c>
      <c r="AC34" s="1">
        <v>110005</v>
      </c>
      <c r="AD34" s="1" t="s">
        <v>53</v>
      </c>
      <c r="AE34">
        <f t="shared" ref="AE34:AE46" si="13">0.61365*EXP(17.502*O34/(240.97+O34))</f>
        <v>3.0157057288304996</v>
      </c>
      <c r="AF34" s="1">
        <v>2.3818507194519043</v>
      </c>
    </row>
    <row r="35" spans="1:32" x14ac:dyDescent="0.25">
      <c r="A35" s="1">
        <v>20</v>
      </c>
      <c r="B35" s="1" t="s">
        <v>72</v>
      </c>
      <c r="C35" s="1">
        <v>3162.9999293014407</v>
      </c>
      <c r="D35" s="1">
        <v>77</v>
      </c>
      <c r="E35" s="1">
        <v>4</v>
      </c>
      <c r="F35" s="1">
        <v>92</v>
      </c>
      <c r="G35" s="5">
        <f t="shared" si="7"/>
        <v>1.0013926339186268</v>
      </c>
      <c r="H35" s="1">
        <v>400</v>
      </c>
      <c r="I35" s="1">
        <v>24.112865447998047</v>
      </c>
      <c r="J35">
        <f t="shared" si="8"/>
        <v>8.1849448382854462E-2</v>
      </c>
      <c r="K35">
        <f t="shared" si="9"/>
        <v>991</v>
      </c>
      <c r="L35">
        <f t="shared" si="10"/>
        <v>80.007442406207829</v>
      </c>
      <c r="M35" s="5">
        <f t="shared" si="11"/>
        <v>12.188728332519531</v>
      </c>
      <c r="N35" s="1">
        <v>68.174346923828125</v>
      </c>
      <c r="O35">
        <f t="shared" si="12"/>
        <v>24.169733047485352</v>
      </c>
      <c r="P35" s="1">
        <v>0.18890753388404846</v>
      </c>
      <c r="Q35" s="1">
        <v>2.9335825238376856E-3</v>
      </c>
      <c r="R35" s="1">
        <v>-6.6495919600129128E-4</v>
      </c>
      <c r="S35" s="1">
        <v>0.34783312678337097</v>
      </c>
      <c r="T35" s="1">
        <v>0</v>
      </c>
      <c r="U35" s="1">
        <v>26.968759536743164</v>
      </c>
      <c r="V35" s="1">
        <v>405.15972900390625</v>
      </c>
      <c r="W35" s="1">
        <v>24.131792068481445</v>
      </c>
      <c r="X35" s="1">
        <v>26.864679336547852</v>
      </c>
      <c r="Y35" s="1">
        <v>24.169733047485352</v>
      </c>
      <c r="Z35" s="1">
        <v>0.96740984916687012</v>
      </c>
      <c r="AA35" s="1">
        <v>100.31343078613281</v>
      </c>
      <c r="AB35" s="1">
        <v>-121.88728332519531</v>
      </c>
      <c r="AC35" s="1">
        <v>110005</v>
      </c>
      <c r="AD35" s="1" t="s">
        <v>56</v>
      </c>
      <c r="AE35">
        <f t="shared" si="13"/>
        <v>3.0256472595336943</v>
      </c>
      <c r="AF35" s="1">
        <v>2.4207429885864258</v>
      </c>
    </row>
    <row r="36" spans="1:32" x14ac:dyDescent="0.25">
      <c r="A36" s="1">
        <v>21</v>
      </c>
      <c r="B36" s="1" t="s">
        <v>73</v>
      </c>
      <c r="C36" s="1">
        <v>3253.9999272674322</v>
      </c>
      <c r="D36" s="1">
        <v>77</v>
      </c>
      <c r="E36" s="1">
        <v>4</v>
      </c>
      <c r="F36" s="1">
        <v>50</v>
      </c>
      <c r="G36" s="5">
        <f t="shared" si="7"/>
        <v>1.7762501636910955</v>
      </c>
      <c r="H36" s="1">
        <v>400</v>
      </c>
      <c r="I36" s="1">
        <v>20.32794189453125</v>
      </c>
      <c r="J36">
        <f t="shared" si="8"/>
        <v>0.14518290944397449</v>
      </c>
      <c r="K36">
        <f t="shared" si="9"/>
        <v>991</v>
      </c>
      <c r="L36">
        <f t="shared" si="10"/>
        <v>68.492449084231936</v>
      </c>
      <c r="M36" s="5">
        <f t="shared" si="11"/>
        <v>12.85408935546875</v>
      </c>
      <c r="N36" s="1">
        <v>57.808135986328125</v>
      </c>
      <c r="O36">
        <f t="shared" si="12"/>
        <v>24.038751602172852</v>
      </c>
      <c r="P36" s="1">
        <v>0.33367449045181274</v>
      </c>
      <c r="Q36" s="1">
        <v>2.9419129714369774E-2</v>
      </c>
      <c r="R36" s="1">
        <v>-1.4765736414119601E-3</v>
      </c>
      <c r="S36" s="1">
        <v>0.73581236600875854</v>
      </c>
      <c r="T36" s="1">
        <v>0</v>
      </c>
      <c r="U36" s="1">
        <v>27.021022796630859</v>
      </c>
      <c r="V36" s="1">
        <v>405.36495971679687</v>
      </c>
      <c r="W36" s="1">
        <v>20.496547698974609</v>
      </c>
      <c r="X36" s="1">
        <v>26.893272399902344</v>
      </c>
      <c r="Y36" s="1">
        <v>24.038751602172852</v>
      </c>
      <c r="Z36" s="1">
        <v>0.75864225625991821</v>
      </c>
      <c r="AA36" s="1">
        <v>100.31500244140625</v>
      </c>
      <c r="AB36" s="1">
        <v>-128.5408935546875</v>
      </c>
      <c r="AC36" s="1">
        <v>110005</v>
      </c>
      <c r="AD36" s="1" t="s">
        <v>56</v>
      </c>
      <c r="AE36">
        <f t="shared" si="13"/>
        <v>3.0019533003204355</v>
      </c>
      <c r="AF36" s="1">
        <v>2.0561113357543945</v>
      </c>
    </row>
    <row r="37" spans="1:32" x14ac:dyDescent="0.25">
      <c r="A37" s="1">
        <v>22</v>
      </c>
      <c r="B37" s="1" t="s">
        <v>74</v>
      </c>
      <c r="C37" s="1">
        <v>3328.4999256022274</v>
      </c>
      <c r="D37" s="1">
        <v>77</v>
      </c>
      <c r="E37" s="1">
        <v>4</v>
      </c>
      <c r="F37" s="1">
        <v>56</v>
      </c>
      <c r="G37" s="5">
        <f t="shared" si="7"/>
        <v>1.5832241867427472</v>
      </c>
      <c r="H37" s="1">
        <v>400</v>
      </c>
      <c r="I37" s="1">
        <v>21.358102798461914</v>
      </c>
      <c r="J37">
        <f t="shared" si="8"/>
        <v>0.12940581142902374</v>
      </c>
      <c r="K37">
        <f t="shared" si="9"/>
        <v>991</v>
      </c>
      <c r="L37">
        <f t="shared" si="10"/>
        <v>71.11715909210163</v>
      </c>
      <c r="M37" s="5">
        <f t="shared" si="11"/>
        <v>12.79183349609375</v>
      </c>
      <c r="N37" s="1">
        <v>60.262527465820313</v>
      </c>
      <c r="O37">
        <f t="shared" si="12"/>
        <v>24.153186798095703</v>
      </c>
      <c r="P37" s="1">
        <v>0.31027093529701233</v>
      </c>
      <c r="Q37" s="1">
        <v>1.1969375424087048E-2</v>
      </c>
      <c r="R37" s="1">
        <v>-1.2056631967425346E-3</v>
      </c>
      <c r="S37" s="1">
        <v>0.6116710901260376</v>
      </c>
      <c r="T37" s="1">
        <v>0</v>
      </c>
      <c r="U37" s="1">
        <v>27.061374664306641</v>
      </c>
      <c r="V37" s="1">
        <v>405.25198364257812</v>
      </c>
      <c r="W37" s="1">
        <v>21.427007675170898</v>
      </c>
      <c r="X37" s="1">
        <v>26.9425048828125</v>
      </c>
      <c r="Y37" s="1">
        <v>24.153186798095703</v>
      </c>
      <c r="Z37" s="1">
        <v>0.48166665434837341</v>
      </c>
      <c r="AA37" s="1">
        <v>100.32289123535156</v>
      </c>
      <c r="AB37" s="1">
        <v>-127.9183349609375</v>
      </c>
      <c r="AC37" s="1">
        <v>110005</v>
      </c>
      <c r="AD37" s="1" t="s">
        <v>53</v>
      </c>
      <c r="AE37">
        <f t="shared" si="13"/>
        <v>3.0226451229761597</v>
      </c>
      <c r="AF37" s="1">
        <v>2.1496193408966064</v>
      </c>
    </row>
    <row r="38" spans="1:32" x14ac:dyDescent="0.25">
      <c r="A38" s="4" t="s">
        <v>87</v>
      </c>
      <c r="B38" s="1"/>
      <c r="C38" s="1"/>
      <c r="D38" s="1"/>
      <c r="E38" s="1"/>
      <c r="F38" s="1"/>
      <c r="G38" s="5"/>
      <c r="H38" s="1"/>
      <c r="I38" s="1"/>
      <c r="N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F38" s="1"/>
    </row>
    <row r="39" spans="1:32" x14ac:dyDescent="0.25">
      <c r="A39" s="1">
        <v>23</v>
      </c>
      <c r="B39" s="1" t="s">
        <v>75</v>
      </c>
      <c r="C39" s="1">
        <v>3448.4999229200184</v>
      </c>
      <c r="D39" s="1">
        <v>77</v>
      </c>
      <c r="E39" s="1">
        <v>4</v>
      </c>
      <c r="F39" s="1">
        <v>40</v>
      </c>
      <c r="G39" s="5">
        <f t="shared" si="7"/>
        <v>2.3232006209178104</v>
      </c>
      <c r="H39" s="1">
        <v>400</v>
      </c>
      <c r="I39" s="1">
        <v>18.297168731689453</v>
      </c>
      <c r="J39">
        <f t="shared" si="8"/>
        <v>0.1898882444947958</v>
      </c>
      <c r="K39">
        <f t="shared" si="9"/>
        <v>991</v>
      </c>
      <c r="L39">
        <f t="shared" si="10"/>
        <v>61.391823874158248</v>
      </c>
      <c r="M39" s="5">
        <f t="shared" si="11"/>
        <v>13.52095947265625</v>
      </c>
      <c r="N39" s="1">
        <v>52.082576751708984</v>
      </c>
      <c r="O39">
        <f t="shared" si="12"/>
        <v>24.330081939697266</v>
      </c>
      <c r="P39" s="1">
        <v>0.41683906316757202</v>
      </c>
      <c r="Q39" s="1">
        <v>7.2095304727554321E-2</v>
      </c>
      <c r="R39" s="1">
        <v>-7.2593113873153925E-4</v>
      </c>
      <c r="S39" s="1">
        <v>0.4802606999874115</v>
      </c>
      <c r="T39" s="1">
        <v>0</v>
      </c>
      <c r="U39" s="1">
        <v>27.214887619018555</v>
      </c>
      <c r="V39" s="1">
        <v>405.508056640625</v>
      </c>
      <c r="W39" s="1">
        <v>18.693563461303711</v>
      </c>
      <c r="X39" s="1">
        <v>27.103172302246094</v>
      </c>
      <c r="Y39" s="1">
        <v>24.330081939697266</v>
      </c>
      <c r="Z39" s="1">
        <v>0.79074043035507202</v>
      </c>
      <c r="AA39" s="1">
        <v>100.32566833496094</v>
      </c>
      <c r="AB39" s="1">
        <v>-135.2095947265625</v>
      </c>
      <c r="AC39" s="1">
        <v>110005</v>
      </c>
      <c r="AD39" s="1" t="s">
        <v>53</v>
      </c>
      <c r="AE39">
        <f t="shared" si="13"/>
        <v>3.0548761308300203</v>
      </c>
      <c r="AF39" s="1">
        <v>1.8754441738128662</v>
      </c>
    </row>
    <row r="40" spans="1:32" x14ac:dyDescent="0.25">
      <c r="A40" s="1">
        <v>24</v>
      </c>
      <c r="B40" s="1" t="s">
        <v>76</v>
      </c>
      <c r="C40" s="1">
        <v>3503.4999216906726</v>
      </c>
      <c r="D40" s="1">
        <v>77</v>
      </c>
      <c r="E40" s="1">
        <v>4</v>
      </c>
      <c r="F40" s="1">
        <v>36</v>
      </c>
      <c r="G40" s="5">
        <f t="shared" si="7"/>
        <v>2.3948430359639503</v>
      </c>
      <c r="H40" s="1">
        <v>400</v>
      </c>
      <c r="I40" s="1">
        <v>20.355903625488281</v>
      </c>
      <c r="J40">
        <f t="shared" si="8"/>
        <v>0.19574398174881935</v>
      </c>
      <c r="K40">
        <f t="shared" si="9"/>
        <v>991</v>
      </c>
      <c r="L40">
        <f t="shared" si="10"/>
        <v>66.828268194903416</v>
      </c>
      <c r="M40" s="5">
        <f t="shared" si="11"/>
        <v>13.46075439453125</v>
      </c>
      <c r="N40" s="1">
        <v>56.541179656982422</v>
      </c>
      <c r="O40">
        <f t="shared" si="12"/>
        <v>24.456867218017578</v>
      </c>
      <c r="P40" s="1">
        <v>0.46990406513214111</v>
      </c>
      <c r="Q40" s="1">
        <v>2.8374338522553444E-2</v>
      </c>
      <c r="R40" s="1">
        <v>1.8279834184795618E-3</v>
      </c>
      <c r="S40" s="1">
        <v>-0.53544938564300537</v>
      </c>
      <c r="T40" s="1">
        <v>0</v>
      </c>
      <c r="U40" s="1">
        <v>27.409946441650391</v>
      </c>
      <c r="V40" s="1">
        <v>405.54046630859375</v>
      </c>
      <c r="W40" s="1">
        <v>20.505260467529297</v>
      </c>
      <c r="X40" s="1">
        <v>27.278863906860352</v>
      </c>
      <c r="Y40" s="1">
        <v>24.456867218017578</v>
      </c>
      <c r="Z40" s="1">
        <v>0.52985686063766479</v>
      </c>
      <c r="AA40" s="1">
        <v>100.31971740722656</v>
      </c>
      <c r="AB40" s="1">
        <v>-134.6075439453125</v>
      </c>
      <c r="AC40" s="1">
        <v>110005</v>
      </c>
      <c r="AD40" s="1" t="s">
        <v>53</v>
      </c>
      <c r="AE40">
        <f t="shared" si="13"/>
        <v>3.0781613729544439</v>
      </c>
      <c r="AF40" s="1">
        <v>2.057081937789917</v>
      </c>
    </row>
    <row r="41" spans="1:32" x14ac:dyDescent="0.25">
      <c r="A41" s="1">
        <v>25</v>
      </c>
      <c r="B41" s="1" t="s">
        <v>77</v>
      </c>
      <c r="C41" s="1">
        <v>3593.4999196790159</v>
      </c>
      <c r="D41" s="1">
        <v>77</v>
      </c>
      <c r="E41" s="1">
        <v>4</v>
      </c>
      <c r="F41" s="1">
        <v>42</v>
      </c>
      <c r="G41" s="5">
        <f t="shared" si="7"/>
        <v>2.0982888440750997</v>
      </c>
      <c r="H41" s="1">
        <v>400</v>
      </c>
      <c r="I41" s="1">
        <v>20.296049118041992</v>
      </c>
      <c r="J41">
        <f t="shared" si="8"/>
        <v>0.17150494083762169</v>
      </c>
      <c r="K41">
        <f t="shared" si="9"/>
        <v>991</v>
      </c>
      <c r="L41">
        <f t="shared" si="10"/>
        <v>66.83918420498955</v>
      </c>
      <c r="M41" s="5">
        <f t="shared" si="11"/>
        <v>14.40145263671875</v>
      </c>
      <c r="N41" s="1">
        <v>55.635623931884766</v>
      </c>
      <c r="O41">
        <f t="shared" si="12"/>
        <v>24.464279174804687</v>
      </c>
      <c r="P41" s="1">
        <v>0.39359498023986816</v>
      </c>
      <c r="Q41" s="1">
        <v>4.0841631591320038E-2</v>
      </c>
      <c r="R41" s="1">
        <v>-1.9619951490312815E-3</v>
      </c>
      <c r="S41" s="1">
        <v>0.95630300045013428</v>
      </c>
      <c r="T41" s="1">
        <v>0</v>
      </c>
      <c r="U41" s="1">
        <v>27.700275421142578</v>
      </c>
      <c r="V41" s="1">
        <v>405.47589111328125</v>
      </c>
      <c r="W41" s="1">
        <v>20.518348693847656</v>
      </c>
      <c r="X41" s="1">
        <v>27.564996719360352</v>
      </c>
      <c r="Y41" s="1">
        <v>24.464279174804687</v>
      </c>
      <c r="Z41" s="1">
        <v>0.87509357929229736</v>
      </c>
      <c r="AA41" s="1">
        <v>100.31660461425781</v>
      </c>
      <c r="AB41" s="1">
        <v>-144.0145263671875</v>
      </c>
      <c r="AC41" s="1">
        <v>110005</v>
      </c>
      <c r="AD41" s="1" t="s">
        <v>53</v>
      </c>
      <c r="AE41">
        <f t="shared" si="13"/>
        <v>3.0795274317129913</v>
      </c>
      <c r="AF41" s="1">
        <v>2.0583310127258301</v>
      </c>
    </row>
    <row r="42" spans="1:32" x14ac:dyDescent="0.25">
      <c r="A42" s="1">
        <v>26</v>
      </c>
      <c r="B42" s="1" t="s">
        <v>78</v>
      </c>
      <c r="C42" s="1">
        <v>3651.4999183826149</v>
      </c>
      <c r="D42" s="1">
        <v>77</v>
      </c>
      <c r="E42" s="1">
        <v>4</v>
      </c>
      <c r="F42" s="1">
        <v>39</v>
      </c>
      <c r="G42" s="5">
        <f t="shared" si="7"/>
        <v>2.1387186817778847</v>
      </c>
      <c r="H42" s="1">
        <v>400</v>
      </c>
      <c r="I42" s="1">
        <v>21.399581909179688</v>
      </c>
      <c r="J42">
        <f t="shared" si="8"/>
        <v>0.17480949871242046</v>
      </c>
      <c r="K42">
        <f t="shared" si="9"/>
        <v>991</v>
      </c>
      <c r="L42">
        <f t="shared" si="10"/>
        <v>69.224058427532725</v>
      </c>
      <c r="M42" s="5">
        <f t="shared" si="11"/>
        <v>14.302163696289062</v>
      </c>
      <c r="N42" s="1">
        <v>57.449634552001953</v>
      </c>
      <c r="O42">
        <f t="shared" si="12"/>
        <v>24.657285690307617</v>
      </c>
      <c r="P42" s="1">
        <v>0.40540698170661926</v>
      </c>
      <c r="Q42" s="1">
        <v>1.7054490745067596E-2</v>
      </c>
      <c r="R42" s="1">
        <v>-1.0930505814030766E-3</v>
      </c>
      <c r="S42" s="1">
        <v>0.61202973127365112</v>
      </c>
      <c r="T42" s="1">
        <v>0</v>
      </c>
      <c r="U42" s="1">
        <v>27.954545974731445</v>
      </c>
      <c r="V42" s="1">
        <v>405.357177734375</v>
      </c>
      <c r="W42" s="1">
        <v>21.497936248779297</v>
      </c>
      <c r="X42" s="1">
        <v>27.8134765625</v>
      </c>
      <c r="Y42" s="1">
        <v>24.657285690307617</v>
      </c>
      <c r="Z42" s="1">
        <v>0.55393373966217041</v>
      </c>
      <c r="AA42" s="1">
        <v>100.31324768066406</v>
      </c>
      <c r="AB42" s="1">
        <v>-143.02163696289062</v>
      </c>
      <c r="AC42" s="1">
        <v>110005</v>
      </c>
      <c r="AD42" s="1" t="s">
        <v>53</v>
      </c>
      <c r="AE42">
        <f t="shared" si="13"/>
        <v>3.1152865154564964</v>
      </c>
      <c r="AF42" s="1">
        <v>2.1565277576446533</v>
      </c>
    </row>
    <row r="43" spans="1:32" x14ac:dyDescent="0.25">
      <c r="A43" s="1">
        <v>27</v>
      </c>
      <c r="B43" s="1" t="s">
        <v>79</v>
      </c>
      <c r="C43" s="1">
        <v>3744.999916292727</v>
      </c>
      <c r="D43" s="1">
        <v>77</v>
      </c>
      <c r="E43" s="1">
        <v>4</v>
      </c>
      <c r="F43" s="1">
        <v>44</v>
      </c>
      <c r="G43" s="5">
        <f t="shared" si="7"/>
        <v>1.9205905986305924</v>
      </c>
      <c r="H43" s="1">
        <v>400</v>
      </c>
      <c r="I43" s="1">
        <v>20.195034027099609</v>
      </c>
      <c r="J43">
        <f t="shared" si="8"/>
        <v>0.1569806644693017</v>
      </c>
      <c r="K43">
        <f t="shared" si="9"/>
        <v>991</v>
      </c>
      <c r="L43">
        <f t="shared" si="10"/>
        <v>64.732767194210922</v>
      </c>
      <c r="M43" s="5">
        <f t="shared" si="11"/>
        <v>13.864036560058594</v>
      </c>
      <c r="N43" s="1">
        <v>53.189273834228516</v>
      </c>
      <c r="O43">
        <f t="shared" si="12"/>
        <v>24.868825912475586</v>
      </c>
      <c r="P43" s="1">
        <v>0.37189313769340515</v>
      </c>
      <c r="Q43" s="1">
        <v>2.8932765126228333E-2</v>
      </c>
      <c r="R43" s="1">
        <v>-8.2078523701056838E-4</v>
      </c>
      <c r="S43" s="1">
        <v>0.48529475927352905</v>
      </c>
      <c r="T43" s="1">
        <v>0</v>
      </c>
      <c r="U43" s="1">
        <v>28.400650024414063</v>
      </c>
      <c r="V43" s="1">
        <v>405.3780517578125</v>
      </c>
      <c r="W43" s="1">
        <v>20.360136032104492</v>
      </c>
      <c r="X43" s="1">
        <v>28.201261520385742</v>
      </c>
      <c r="Y43" s="1">
        <v>24.868825912475586</v>
      </c>
      <c r="Z43" s="1">
        <v>0.69841921329498291</v>
      </c>
      <c r="AA43" s="1">
        <v>100.30636596679687</v>
      </c>
      <c r="AB43" s="1">
        <v>-138.64036560058594</v>
      </c>
      <c r="AC43" s="1">
        <v>110005</v>
      </c>
      <c r="AD43" s="1" t="s">
        <v>53</v>
      </c>
      <c r="AE43">
        <f t="shared" si="13"/>
        <v>3.1548957923710121</v>
      </c>
      <c r="AF43" s="1">
        <v>2.0422513484954834</v>
      </c>
    </row>
    <row r="44" spans="1:32" x14ac:dyDescent="0.25">
      <c r="A44" s="1">
        <v>28</v>
      </c>
      <c r="B44" s="1" t="s">
        <v>80</v>
      </c>
      <c r="C44" s="1">
        <v>3805.4999149404466</v>
      </c>
      <c r="D44" s="1">
        <v>77</v>
      </c>
      <c r="E44" s="1">
        <v>4</v>
      </c>
      <c r="F44" s="1">
        <v>41</v>
      </c>
      <c r="G44" s="5">
        <f t="shared" si="7"/>
        <v>2.0941655553509424</v>
      </c>
      <c r="H44" s="1">
        <v>400</v>
      </c>
      <c r="I44" s="1">
        <v>21.06884765625</v>
      </c>
      <c r="J44">
        <f t="shared" si="8"/>
        <v>0.17116792127490044</v>
      </c>
      <c r="K44">
        <f t="shared" si="9"/>
        <v>991</v>
      </c>
      <c r="L44">
        <f t="shared" si="10"/>
        <v>66.881707150150703</v>
      </c>
      <c r="M44" s="5">
        <f t="shared" si="11"/>
        <v>13.744688415527344</v>
      </c>
      <c r="N44" s="1">
        <v>54.379421234130859</v>
      </c>
      <c r="O44">
        <f t="shared" si="12"/>
        <v>24.956975936889648</v>
      </c>
      <c r="P44" s="1">
        <v>0.42058822512626648</v>
      </c>
      <c r="Q44" s="1">
        <v>1.5368113294243813E-2</v>
      </c>
      <c r="R44" s="1">
        <v>6.4979563467204571E-4</v>
      </c>
      <c r="S44" s="1">
        <v>-8.8750332593917847E-2</v>
      </c>
      <c r="T44" s="1">
        <v>0</v>
      </c>
      <c r="U44" s="1">
        <v>28.673513412475586</v>
      </c>
      <c r="V44" s="1">
        <v>405.1737060546875</v>
      </c>
      <c r="W44" s="1">
        <v>21.147296905517578</v>
      </c>
      <c r="X44" s="1">
        <v>28.472759246826172</v>
      </c>
      <c r="Y44" s="1">
        <v>24.956975936889648</v>
      </c>
      <c r="Z44" s="1">
        <v>0.48570242524147034</v>
      </c>
      <c r="AA44" s="1">
        <v>100.30473327636719</v>
      </c>
      <c r="AB44" s="1">
        <v>-137.44688415527344</v>
      </c>
      <c r="AC44" s="1">
        <v>110005</v>
      </c>
      <c r="AD44" s="1" t="s">
        <v>56</v>
      </c>
      <c r="AE44">
        <f t="shared" si="13"/>
        <v>3.1715306756158337</v>
      </c>
      <c r="AF44" s="1">
        <v>2.1211738586425781</v>
      </c>
    </row>
    <row r="45" spans="1:32" x14ac:dyDescent="0.25">
      <c r="A45" s="1">
        <v>29</v>
      </c>
      <c r="B45" s="1" t="s">
        <v>81</v>
      </c>
      <c r="C45" s="1">
        <v>3890.9999130293727</v>
      </c>
      <c r="D45" s="1">
        <v>77</v>
      </c>
      <c r="E45" s="1">
        <v>4</v>
      </c>
      <c r="F45" s="1">
        <v>34</v>
      </c>
      <c r="G45" s="5">
        <f t="shared" si="7"/>
        <v>2.5179033873625745</v>
      </c>
      <c r="H45" s="1">
        <v>400</v>
      </c>
      <c r="I45" s="1">
        <v>19.182842254638672</v>
      </c>
      <c r="J45">
        <f t="shared" si="8"/>
        <v>0.20580239593982697</v>
      </c>
      <c r="K45">
        <f t="shared" si="9"/>
        <v>991</v>
      </c>
      <c r="L45">
        <f t="shared" si="10"/>
        <v>60.204388427252447</v>
      </c>
      <c r="M45" s="5">
        <f t="shared" si="11"/>
        <v>13.227343749999999</v>
      </c>
      <c r="N45" s="1">
        <v>49.86309814453125</v>
      </c>
      <c r="O45">
        <f t="shared" si="12"/>
        <v>25.331380844116211</v>
      </c>
      <c r="P45" s="1">
        <v>0.47593343257904053</v>
      </c>
      <c r="Q45" s="1">
        <v>5.2939534187316895E-2</v>
      </c>
      <c r="R45" s="1">
        <v>1.2404425069689751E-3</v>
      </c>
      <c r="S45" s="1">
        <v>-0.29037460684776306</v>
      </c>
      <c r="T45" s="1">
        <v>0</v>
      </c>
      <c r="U45" s="1">
        <v>28.798259735107422</v>
      </c>
      <c r="V45" s="1">
        <v>405.3482666015625</v>
      </c>
      <c r="W45" s="1">
        <v>19.465751647949219</v>
      </c>
      <c r="X45" s="1">
        <v>28.538564682006836</v>
      </c>
      <c r="Y45" s="1">
        <v>25.331380844116211</v>
      </c>
      <c r="Z45" s="1">
        <v>0.62217849493026733</v>
      </c>
      <c r="AA45" s="1">
        <v>100.30199432373047</v>
      </c>
      <c r="AB45" s="1">
        <v>-132.2734375</v>
      </c>
      <c r="AC45" s="1">
        <v>110005</v>
      </c>
      <c r="AD45" s="1" t="s">
        <v>53</v>
      </c>
      <c r="AE45">
        <f t="shared" si="13"/>
        <v>3.2430422158507155</v>
      </c>
      <c r="AF45" s="1">
        <v>1.9524537324905396</v>
      </c>
    </row>
    <row r="46" spans="1:32" x14ac:dyDescent="0.25">
      <c r="A46" s="1">
        <v>30</v>
      </c>
      <c r="B46" s="1" t="s">
        <v>82</v>
      </c>
      <c r="C46" s="1">
        <v>3941.9999118894339</v>
      </c>
      <c r="D46" s="1">
        <v>77</v>
      </c>
      <c r="E46" s="1">
        <v>4</v>
      </c>
      <c r="F46" s="1">
        <v>33</v>
      </c>
      <c r="G46" s="5">
        <f t="shared" si="7"/>
        <v>2.517138303728935</v>
      </c>
      <c r="H46" s="1">
        <v>400</v>
      </c>
      <c r="I46" s="1">
        <v>20.474254608154297</v>
      </c>
      <c r="J46">
        <f t="shared" si="8"/>
        <v>0.20573986135423183</v>
      </c>
      <c r="K46">
        <f t="shared" si="9"/>
        <v>991</v>
      </c>
      <c r="L46">
        <f t="shared" si="10"/>
        <v>64.872194029665735</v>
      </c>
      <c r="M46" s="5">
        <f t="shared" si="11"/>
        <v>13.296148681640625</v>
      </c>
      <c r="N46" s="1">
        <v>52.598358154296875</v>
      </c>
      <c r="O46">
        <f t="shared" si="12"/>
        <v>25.02154541015625</v>
      </c>
      <c r="P46" s="1">
        <v>0.47578570246696472</v>
      </c>
      <c r="Q46" s="1">
        <v>1.9799031317234039E-2</v>
      </c>
      <c r="R46" s="1">
        <v>-7.7228306327015162E-4</v>
      </c>
      <c r="S46" s="1">
        <v>0.51465308666229248</v>
      </c>
      <c r="T46" s="1">
        <v>0</v>
      </c>
      <c r="U46" s="1">
        <v>28.838123321533203</v>
      </c>
      <c r="V46" s="1">
        <v>405.48806762695312</v>
      </c>
      <c r="W46" s="1">
        <v>20.591730117797852</v>
      </c>
      <c r="X46" s="1">
        <v>28.587182998657227</v>
      </c>
      <c r="Y46" s="1">
        <v>25.02154541015625</v>
      </c>
      <c r="Z46" s="1">
        <v>0.63422340154647827</v>
      </c>
      <c r="AA46" s="1">
        <v>100.30132293701172</v>
      </c>
      <c r="AB46" s="1">
        <v>-132.96148681640625</v>
      </c>
      <c r="AC46" s="1">
        <v>110005</v>
      </c>
      <c r="AD46" s="1" t="s">
        <v>53</v>
      </c>
      <c r="AE46">
        <f t="shared" si="13"/>
        <v>3.1837642354215259</v>
      </c>
      <c r="AF46" s="1">
        <v>2.0653777122497559</v>
      </c>
    </row>
    <row r="47" spans="1:32" x14ac:dyDescent="0.25">
      <c r="A47" s="1">
        <v>31</v>
      </c>
      <c r="B47" s="1" t="s">
        <v>83</v>
      </c>
      <c r="C47" s="1">
        <v>4058.000002771616</v>
      </c>
      <c r="D47" s="1">
        <v>77</v>
      </c>
      <c r="E47" s="1">
        <v>4</v>
      </c>
      <c r="F47" s="1">
        <v>32</v>
      </c>
      <c r="G47" s="5">
        <f>J47*K47/$A$9</f>
        <v>2.8780422721598526</v>
      </c>
      <c r="H47" s="1">
        <v>400</v>
      </c>
      <c r="I47" s="1">
        <v>19.765703201293945</v>
      </c>
      <c r="J47">
        <f>IF(E47=3,AA47*1.2028/(O47+273)*(Q47/(1000-I47)*H47+P47),IF(E47=4,(R47*H47+S47),0))</f>
        <v>0.23523857118561864</v>
      </c>
      <c r="K47">
        <f>($I$9-$A$9*T47)</f>
        <v>991</v>
      </c>
      <c r="L47">
        <f>100*AF47/AE47</f>
        <v>61.169580077907661</v>
      </c>
      <c r="M47" s="5">
        <f>AB47/-10</f>
        <v>14.105189514160156</v>
      </c>
      <c r="N47" s="1">
        <v>50.741947174072266</v>
      </c>
      <c r="O47">
        <f>Y47</f>
        <v>25.604757308959961</v>
      </c>
      <c r="P47" s="1">
        <v>0.53152483701705933</v>
      </c>
      <c r="Q47" s="1">
        <v>6.8383179605007172E-2</v>
      </c>
      <c r="R47" s="1">
        <v>4.2872832273133099E-4</v>
      </c>
      <c r="S47" s="1">
        <v>6.3747242093086243E-2</v>
      </c>
      <c r="T47" s="1">
        <v>0</v>
      </c>
      <c r="U47" s="1">
        <v>28.932096481323242</v>
      </c>
      <c r="V47" s="1">
        <v>406.193359375</v>
      </c>
      <c r="W47" s="1">
        <v>20.100929260253906</v>
      </c>
      <c r="X47" s="1">
        <v>28.791528701782227</v>
      </c>
      <c r="Y47" s="1">
        <v>25.604757308959961</v>
      </c>
      <c r="Z47" s="1">
        <v>0.72250717878341675</v>
      </c>
      <c r="AA47" s="1">
        <v>100.3056640625</v>
      </c>
      <c r="AB47" s="1">
        <v>-141.05189514160156</v>
      </c>
      <c r="AC47" s="1">
        <v>110005</v>
      </c>
      <c r="AD47" s="1" t="s">
        <v>53</v>
      </c>
      <c r="AE47">
        <f>0.61365*EXP(17.502*O47/(240.97+O47))</f>
        <v>3.2961433083643956</v>
      </c>
      <c r="AF47" s="1">
        <v>2.0162370204925537</v>
      </c>
    </row>
    <row r="48" spans="1:32" x14ac:dyDescent="0.25">
      <c r="A48" s="1">
        <v>32</v>
      </c>
      <c r="B48" s="1" t="s">
        <v>84</v>
      </c>
      <c r="C48" s="1">
        <v>4101.0000018104911</v>
      </c>
      <c r="D48" s="1">
        <v>77</v>
      </c>
      <c r="E48" s="1">
        <v>4</v>
      </c>
      <c r="F48" s="1">
        <v>32</v>
      </c>
      <c r="G48" s="5">
        <f>J48*K48/$A$9</f>
        <v>3.0470768450356926</v>
      </c>
      <c r="H48" s="1">
        <v>400</v>
      </c>
      <c r="I48" s="1">
        <v>21.228069305419922</v>
      </c>
      <c r="J48">
        <f>IF(E48=3,AA48*1.2028/(O48+273)*(Q48/(1000-I48)*H48+P48),IF(E48=4,(R48*H48+S48),0))</f>
        <v>0.24905471689999104</v>
      </c>
      <c r="K48">
        <f>($I$9-$A$9*T48)</f>
        <v>991</v>
      </c>
      <c r="L48">
        <f>100*AF48/AE48</f>
        <v>65.362091889662864</v>
      </c>
      <c r="M48" s="5">
        <f>AB48/-10</f>
        <v>14.070523071289063</v>
      </c>
      <c r="N48" s="1">
        <v>53.855381011962891</v>
      </c>
      <c r="O48">
        <f>Y48</f>
        <v>25.549139022827148</v>
      </c>
      <c r="P48" s="1">
        <v>0.60701638460159302</v>
      </c>
      <c r="Q48" s="1">
        <v>3.2293021678924561E-2</v>
      </c>
      <c r="R48" s="1">
        <v>-1.8796174554154277E-3</v>
      </c>
      <c r="S48" s="1">
        <v>1.0009016990661621</v>
      </c>
      <c r="T48" s="1">
        <v>0</v>
      </c>
      <c r="U48" s="1">
        <v>28.989765167236328</v>
      </c>
      <c r="V48" s="1">
        <v>407.59170532226562</v>
      </c>
      <c r="W48" s="1">
        <v>21.408252716064453</v>
      </c>
      <c r="X48" s="1">
        <v>28.850923538208008</v>
      </c>
      <c r="Y48" s="1">
        <v>25.549139022827148</v>
      </c>
      <c r="Z48" s="1">
        <v>0.64222216606140137</v>
      </c>
      <c r="AA48" s="1">
        <v>100.30370330810547</v>
      </c>
      <c r="AB48" s="1">
        <v>-140.70523071289062</v>
      </c>
      <c r="AC48" s="1">
        <v>110005</v>
      </c>
      <c r="AD48" s="1" t="s">
        <v>53</v>
      </c>
      <c r="AE48">
        <f>0.61365*EXP(17.502*O48/(240.97+O48))</f>
        <v>3.2852787972016371</v>
      </c>
      <c r="AF48" s="1">
        <v>2.1473269462585449</v>
      </c>
    </row>
  </sheetData>
  <pageMargins left="0.75" right="0.75" top="1" bottom="1" header="0.5" footer="0.5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34"/>
  <sheetViews>
    <sheetView workbookViewId="0">
      <selection sqref="A1:IV33"/>
    </sheetView>
  </sheetViews>
  <sheetFormatPr defaultRowHeight="15" x14ac:dyDescent="0.25"/>
  <sheetData>
    <row r="1" spans="1:6" x14ac:dyDescent="0.25">
      <c r="A1" t="s">
        <v>90</v>
      </c>
    </row>
    <row r="2" spans="1:6" x14ac:dyDescent="0.25">
      <c r="A2" t="s">
        <v>85</v>
      </c>
      <c r="B2" t="s">
        <v>88</v>
      </c>
      <c r="C2" t="s">
        <v>89</v>
      </c>
    </row>
    <row r="3" spans="1:6" x14ac:dyDescent="0.25">
      <c r="A3">
        <v>1</v>
      </c>
      <c r="B3">
        <v>1.7835825057355341</v>
      </c>
      <c r="C3">
        <v>12.975495910644531</v>
      </c>
      <c r="D3">
        <f>AVERAGE(B3:B4)</f>
        <v>1.785816838279263</v>
      </c>
      <c r="E3">
        <f>AVERAGE(C3:C4)</f>
        <v>12.987944030761717</v>
      </c>
      <c r="F3">
        <v>1</v>
      </c>
    </row>
    <row r="4" spans="1:6" hidden="1" x14ac:dyDescent="0.25">
      <c r="A4">
        <v>2</v>
      </c>
      <c r="B4">
        <v>1.7880511708229918</v>
      </c>
      <c r="C4">
        <v>13.000392150878906</v>
      </c>
      <c r="D4">
        <f t="shared" ref="D4:D34" si="0">AVERAGE(B4:B5)</f>
        <v>1.5996210267982893</v>
      </c>
      <c r="E4">
        <f t="shared" ref="E4:E34" si="1">AVERAGE(C4:C5)</f>
        <v>12.865222549438476</v>
      </c>
      <c r="F4">
        <v>2</v>
      </c>
    </row>
    <row r="5" spans="1:6" x14ac:dyDescent="0.25">
      <c r="A5">
        <v>4</v>
      </c>
      <c r="B5">
        <v>1.4111908827735871</v>
      </c>
      <c r="C5">
        <v>12.730052947998047</v>
      </c>
      <c r="D5">
        <f t="shared" si="0"/>
        <v>1.4081059094262596</v>
      </c>
      <c r="E5">
        <f t="shared" si="1"/>
        <v>12.78522605895996</v>
      </c>
      <c r="F5">
        <v>1</v>
      </c>
    </row>
    <row r="6" spans="1:6" hidden="1" x14ac:dyDescent="0.25">
      <c r="A6">
        <v>5</v>
      </c>
      <c r="B6">
        <v>1.4050209360789323</v>
      </c>
      <c r="C6">
        <v>12.840399169921875</v>
      </c>
      <c r="D6">
        <f t="shared" si="0"/>
        <v>1.6393602997809074</v>
      </c>
      <c r="E6">
        <f t="shared" si="1"/>
        <v>13.345088195800781</v>
      </c>
      <c r="F6">
        <v>2</v>
      </c>
    </row>
    <row r="7" spans="1:6" x14ac:dyDescent="0.25">
      <c r="A7">
        <v>6</v>
      </c>
      <c r="B7">
        <v>1.8736996634828824</v>
      </c>
      <c r="C7">
        <v>13.849777221679688</v>
      </c>
      <c r="D7">
        <f t="shared" si="0"/>
        <v>1.8503419265472962</v>
      </c>
      <c r="E7">
        <f t="shared" si="1"/>
        <v>13.811572265624999</v>
      </c>
      <c r="F7">
        <v>1</v>
      </c>
    </row>
    <row r="8" spans="1:6" hidden="1" x14ac:dyDescent="0.25">
      <c r="A8">
        <v>7</v>
      </c>
      <c r="B8">
        <v>1.8269841896117101</v>
      </c>
      <c r="C8">
        <v>13.773367309570313</v>
      </c>
      <c r="D8">
        <f t="shared" si="0"/>
        <v>1.6296895835721106</v>
      </c>
      <c r="E8">
        <f t="shared" si="1"/>
        <v>14.425669097900391</v>
      </c>
      <c r="F8">
        <v>2</v>
      </c>
    </row>
    <row r="9" spans="1:6" x14ac:dyDescent="0.25">
      <c r="A9">
        <v>8</v>
      </c>
      <c r="B9">
        <v>1.4323949775325111</v>
      </c>
      <c r="C9">
        <v>15.077970886230469</v>
      </c>
      <c r="D9">
        <f t="shared" si="0"/>
        <v>1.4454951774829101</v>
      </c>
      <c r="E9">
        <f t="shared" si="1"/>
        <v>15.069442749023437</v>
      </c>
      <c r="F9">
        <v>1</v>
      </c>
    </row>
    <row r="10" spans="1:6" hidden="1" x14ac:dyDescent="0.25">
      <c r="A10">
        <v>9</v>
      </c>
      <c r="B10">
        <v>1.4585953774333091</v>
      </c>
      <c r="C10">
        <v>15.060914611816406</v>
      </c>
      <c r="D10">
        <f t="shared" si="0"/>
        <v>1.4143052235803348</v>
      </c>
      <c r="E10">
        <f t="shared" si="1"/>
        <v>15.172738647460937</v>
      </c>
      <c r="F10">
        <v>2</v>
      </c>
    </row>
    <row r="11" spans="1:6" x14ac:dyDescent="0.25">
      <c r="A11">
        <v>10</v>
      </c>
      <c r="B11">
        <v>1.3700150697273605</v>
      </c>
      <c r="C11">
        <v>15.284562683105468</v>
      </c>
      <c r="D11">
        <f t="shared" si="0"/>
        <v>1.3650885263664856</v>
      </c>
      <c r="E11">
        <f t="shared" si="1"/>
        <v>15.280159759521485</v>
      </c>
      <c r="F11">
        <v>1</v>
      </c>
    </row>
    <row r="12" spans="1:6" hidden="1" x14ac:dyDescent="0.25">
      <c r="A12">
        <v>11</v>
      </c>
      <c r="B12">
        <v>1.3601619830056104</v>
      </c>
      <c r="C12">
        <v>15.2757568359375</v>
      </c>
      <c r="D12">
        <f t="shared" si="0"/>
        <v>1.3601619830056104</v>
      </c>
      <c r="E12">
        <f t="shared" si="1"/>
        <v>15.2757568359375</v>
      </c>
      <c r="F12">
        <v>2</v>
      </c>
    </row>
    <row r="13" spans="1:6" x14ac:dyDescent="0.25">
      <c r="A13" t="s">
        <v>86</v>
      </c>
      <c r="D13">
        <f t="shared" si="0"/>
        <v>1.6627154145964687</v>
      </c>
      <c r="E13">
        <f t="shared" si="1"/>
        <v>11.67456283569336</v>
      </c>
    </row>
    <row r="14" spans="1:6" x14ac:dyDescent="0.25">
      <c r="A14">
        <v>12</v>
      </c>
      <c r="B14">
        <v>1.6627154145964687</v>
      </c>
      <c r="C14">
        <v>11.67456283569336</v>
      </c>
      <c r="D14">
        <f t="shared" si="0"/>
        <v>1.6313153264733653</v>
      </c>
      <c r="E14">
        <f t="shared" si="1"/>
        <v>11.655147933959961</v>
      </c>
      <c r="F14">
        <v>1</v>
      </c>
    </row>
    <row r="15" spans="1:6" hidden="1" x14ac:dyDescent="0.25">
      <c r="A15">
        <v>13</v>
      </c>
      <c r="B15">
        <v>1.5999152383502619</v>
      </c>
      <c r="C15">
        <v>11.635733032226563</v>
      </c>
      <c r="D15">
        <f t="shared" si="0"/>
        <v>1.2836462496470855</v>
      </c>
      <c r="E15">
        <f t="shared" si="1"/>
        <v>11.832544326782227</v>
      </c>
      <c r="F15">
        <v>2</v>
      </c>
    </row>
    <row r="16" spans="1:6" x14ac:dyDescent="0.25">
      <c r="A16">
        <v>14</v>
      </c>
      <c r="B16">
        <v>0.96737726094390919</v>
      </c>
      <c r="C16">
        <v>12.02935562133789</v>
      </c>
      <c r="D16">
        <f t="shared" si="0"/>
        <v>0.98416374931701189</v>
      </c>
      <c r="E16">
        <f t="shared" si="1"/>
        <v>12.046929931640625</v>
      </c>
      <c r="F16">
        <v>1</v>
      </c>
    </row>
    <row r="17" spans="1:6" hidden="1" x14ac:dyDescent="0.25">
      <c r="A17">
        <v>15</v>
      </c>
      <c r="B17">
        <v>1.0009502376901147</v>
      </c>
      <c r="C17">
        <v>12.064504241943359</v>
      </c>
      <c r="D17">
        <f t="shared" si="0"/>
        <v>1.0493063126679187</v>
      </c>
      <c r="E17">
        <f t="shared" si="1"/>
        <v>13.947178268432616</v>
      </c>
      <c r="F17">
        <v>2</v>
      </c>
    </row>
    <row r="18" spans="1:6" x14ac:dyDescent="0.25">
      <c r="A18">
        <v>17</v>
      </c>
      <c r="B18">
        <v>1.097662387645723</v>
      </c>
      <c r="C18">
        <v>15.829852294921874</v>
      </c>
      <c r="D18">
        <f t="shared" si="0"/>
        <v>1.021391812539487</v>
      </c>
      <c r="E18">
        <f t="shared" si="1"/>
        <v>15.849110412597657</v>
      </c>
      <c r="F18">
        <v>1</v>
      </c>
    </row>
    <row r="19" spans="1:6" hidden="1" x14ac:dyDescent="0.25">
      <c r="A19">
        <v>18</v>
      </c>
      <c r="B19">
        <v>0.94512123743325105</v>
      </c>
      <c r="C19">
        <v>15.868368530273438</v>
      </c>
      <c r="D19">
        <f t="shared" si="0"/>
        <v>0.93839757761021181</v>
      </c>
      <c r="E19">
        <f t="shared" si="1"/>
        <v>14.024668884277343</v>
      </c>
      <c r="F19">
        <v>2</v>
      </c>
    </row>
    <row r="20" spans="1:6" x14ac:dyDescent="0.25">
      <c r="A20">
        <v>19</v>
      </c>
      <c r="B20">
        <v>0.93167391778717257</v>
      </c>
      <c r="C20">
        <v>12.18096923828125</v>
      </c>
      <c r="D20">
        <f t="shared" si="0"/>
        <v>0.96653327585289972</v>
      </c>
      <c r="E20">
        <f t="shared" si="1"/>
        <v>12.184848785400391</v>
      </c>
      <c r="F20">
        <v>1</v>
      </c>
    </row>
    <row r="21" spans="1:6" hidden="1" x14ac:dyDescent="0.25">
      <c r="A21">
        <v>20</v>
      </c>
      <c r="B21">
        <v>1.0013926339186268</v>
      </c>
      <c r="C21">
        <v>12.188728332519531</v>
      </c>
      <c r="D21">
        <f t="shared" si="0"/>
        <v>1.3888213988048612</v>
      </c>
      <c r="E21">
        <f t="shared" si="1"/>
        <v>12.521408843994141</v>
      </c>
      <c r="F21">
        <v>2</v>
      </c>
    </row>
    <row r="22" spans="1:6" x14ac:dyDescent="0.25">
      <c r="A22">
        <v>21</v>
      </c>
      <c r="B22">
        <v>1.7762501636910955</v>
      </c>
      <c r="C22">
        <v>12.85408935546875</v>
      </c>
      <c r="D22">
        <f t="shared" si="0"/>
        <v>1.6797371752169212</v>
      </c>
      <c r="E22">
        <f t="shared" si="1"/>
        <v>12.82296142578125</v>
      </c>
      <c r="F22">
        <v>1</v>
      </c>
    </row>
    <row r="23" spans="1:6" hidden="1" x14ac:dyDescent="0.25">
      <c r="A23">
        <v>22</v>
      </c>
      <c r="B23">
        <v>1.5832241867427472</v>
      </c>
      <c r="C23">
        <v>12.79183349609375</v>
      </c>
      <c r="D23">
        <f t="shared" si="0"/>
        <v>1.5832241867427472</v>
      </c>
      <c r="E23">
        <f t="shared" si="1"/>
        <v>12.79183349609375</v>
      </c>
      <c r="F23">
        <v>2</v>
      </c>
    </row>
    <row r="24" spans="1:6" x14ac:dyDescent="0.25">
      <c r="A24" t="s">
        <v>87</v>
      </c>
      <c r="D24">
        <f t="shared" si="0"/>
        <v>2.3232006209178104</v>
      </c>
      <c r="E24">
        <f t="shared" si="1"/>
        <v>13.52095947265625</v>
      </c>
    </row>
    <row r="25" spans="1:6" x14ac:dyDescent="0.25">
      <c r="A25">
        <v>23</v>
      </c>
      <c r="B25">
        <v>2.3232006209178104</v>
      </c>
      <c r="C25">
        <v>13.52095947265625</v>
      </c>
      <c r="D25">
        <f t="shared" si="0"/>
        <v>2.3590218284408806</v>
      </c>
      <c r="E25">
        <f t="shared" si="1"/>
        <v>13.490856933593751</v>
      </c>
      <c r="F25">
        <v>1</v>
      </c>
    </row>
    <row r="26" spans="1:6" hidden="1" x14ac:dyDescent="0.25">
      <c r="A26">
        <v>24</v>
      </c>
      <c r="B26">
        <v>2.3948430359639503</v>
      </c>
      <c r="C26">
        <v>13.46075439453125</v>
      </c>
      <c r="D26">
        <f t="shared" si="0"/>
        <v>2.2465659400195248</v>
      </c>
      <c r="E26">
        <f t="shared" si="1"/>
        <v>13.931103515625001</v>
      </c>
      <c r="F26">
        <v>2</v>
      </c>
    </row>
    <row r="27" spans="1:6" x14ac:dyDescent="0.25">
      <c r="A27">
        <v>25</v>
      </c>
      <c r="B27">
        <v>2.0982888440750997</v>
      </c>
      <c r="C27">
        <v>14.40145263671875</v>
      </c>
      <c r="D27">
        <f t="shared" si="0"/>
        <v>2.1185037629264922</v>
      </c>
      <c r="E27">
        <f t="shared" si="1"/>
        <v>14.351808166503906</v>
      </c>
      <c r="F27">
        <v>1</v>
      </c>
    </row>
    <row r="28" spans="1:6" hidden="1" x14ac:dyDescent="0.25">
      <c r="A28">
        <v>26</v>
      </c>
      <c r="B28">
        <v>2.1387186817778847</v>
      </c>
      <c r="C28">
        <v>14.302163696289062</v>
      </c>
      <c r="D28">
        <f t="shared" si="0"/>
        <v>2.0296546402042388</v>
      </c>
      <c r="E28">
        <f t="shared" si="1"/>
        <v>14.083100128173829</v>
      </c>
      <c r="F28">
        <v>2</v>
      </c>
    </row>
    <row r="29" spans="1:6" x14ac:dyDescent="0.25">
      <c r="A29">
        <v>27</v>
      </c>
      <c r="B29">
        <v>1.9205905986305924</v>
      </c>
      <c r="C29">
        <v>13.864036560058594</v>
      </c>
      <c r="D29">
        <f t="shared" si="0"/>
        <v>2.0073780769907676</v>
      </c>
      <c r="E29">
        <f t="shared" si="1"/>
        <v>13.804362487792968</v>
      </c>
      <c r="F29">
        <v>1</v>
      </c>
    </row>
    <row r="30" spans="1:6" hidden="1" x14ac:dyDescent="0.25">
      <c r="A30">
        <v>28</v>
      </c>
      <c r="B30">
        <v>2.0941655553509424</v>
      </c>
      <c r="C30">
        <v>13.744688415527344</v>
      </c>
      <c r="D30">
        <f t="shared" si="0"/>
        <v>2.3060344713567584</v>
      </c>
      <c r="E30">
        <f t="shared" si="1"/>
        <v>13.486016082763673</v>
      </c>
      <c r="F30">
        <v>2</v>
      </c>
    </row>
    <row r="31" spans="1:6" x14ac:dyDescent="0.25">
      <c r="A31">
        <v>29</v>
      </c>
      <c r="B31">
        <v>2.5179033873625745</v>
      </c>
      <c r="C31">
        <v>13.227343749999999</v>
      </c>
      <c r="D31">
        <f t="shared" si="0"/>
        <v>2.5175208455457545</v>
      </c>
      <c r="E31">
        <f t="shared" si="1"/>
        <v>13.261746215820313</v>
      </c>
      <c r="F31">
        <v>1</v>
      </c>
    </row>
    <row r="32" spans="1:6" hidden="1" x14ac:dyDescent="0.25">
      <c r="A32">
        <v>30</v>
      </c>
      <c r="B32">
        <v>2.517138303728935</v>
      </c>
      <c r="C32">
        <v>13.296148681640625</v>
      </c>
      <c r="D32">
        <f t="shared" si="0"/>
        <v>2.6975902879443936</v>
      </c>
      <c r="E32">
        <f t="shared" si="1"/>
        <v>13.700669097900391</v>
      </c>
      <c r="F32">
        <v>2</v>
      </c>
    </row>
    <row r="33" spans="1:6" x14ac:dyDescent="0.25">
      <c r="A33">
        <v>31</v>
      </c>
      <c r="B33">
        <v>2.8780422721598526</v>
      </c>
      <c r="C33">
        <v>14.105189514160156</v>
      </c>
      <c r="D33">
        <f t="shared" si="0"/>
        <v>2.9625595585977726</v>
      </c>
      <c r="E33">
        <f t="shared" si="1"/>
        <v>14.087856292724609</v>
      </c>
      <c r="F33">
        <v>1</v>
      </c>
    </row>
    <row r="34" spans="1:6" hidden="1" x14ac:dyDescent="0.25">
      <c r="A34">
        <v>32</v>
      </c>
      <c r="B34">
        <v>3.0470768450356926</v>
      </c>
      <c r="C34">
        <v>14.070523071289063</v>
      </c>
      <c r="D34">
        <f t="shared" si="0"/>
        <v>3.0470768450356926</v>
      </c>
      <c r="E34">
        <f t="shared" si="1"/>
        <v>14.070523071289063</v>
      </c>
      <c r="F34">
        <v>2</v>
      </c>
    </row>
  </sheetData>
  <autoFilter ref="A1:AF48">
    <filterColumn colId="5">
      <filters>
        <filter val="1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O16" sqref="O16"/>
    </sheetView>
  </sheetViews>
  <sheetFormatPr defaultRowHeight="15" x14ac:dyDescent="0.25"/>
  <cols>
    <col min="3" max="3" width="32" bestFit="1" customWidth="1"/>
    <col min="4" max="4" width="20.42578125" bestFit="1" customWidth="1"/>
  </cols>
  <sheetData>
    <row r="1" spans="1:12" x14ac:dyDescent="0.25">
      <c r="B1" t="s">
        <v>90</v>
      </c>
    </row>
    <row r="2" spans="1:12" x14ac:dyDescent="0.25">
      <c r="J2" t="s">
        <v>114</v>
      </c>
      <c r="K2" t="s">
        <v>115</v>
      </c>
      <c r="L2" t="s">
        <v>116</v>
      </c>
    </row>
    <row r="3" spans="1:12" x14ac:dyDescent="0.25">
      <c r="A3" t="s">
        <v>85</v>
      </c>
      <c r="B3" t="s">
        <v>91</v>
      </c>
      <c r="C3" t="s">
        <v>93</v>
      </c>
      <c r="D3" t="s">
        <v>92</v>
      </c>
      <c r="J3">
        <v>1.785816838279263</v>
      </c>
      <c r="K3">
        <v>1.6313153264733653</v>
      </c>
      <c r="L3">
        <v>2.3590218284408806</v>
      </c>
    </row>
    <row r="4" spans="1:12" x14ac:dyDescent="0.25">
      <c r="B4">
        <v>1</v>
      </c>
      <c r="C4">
        <v>1.785816838279263</v>
      </c>
      <c r="D4">
        <v>12.987944030761717</v>
      </c>
      <c r="J4">
        <v>1.4081059094262596</v>
      </c>
      <c r="K4">
        <v>0.98416374931701189</v>
      </c>
      <c r="L4">
        <v>2.1185037629264922</v>
      </c>
    </row>
    <row r="5" spans="1:12" x14ac:dyDescent="0.25">
      <c r="B5">
        <v>2</v>
      </c>
      <c r="C5">
        <v>1.4081059094262596</v>
      </c>
      <c r="D5">
        <v>12.78522605895996</v>
      </c>
      <c r="J5">
        <v>1.8503419265472962</v>
      </c>
      <c r="K5">
        <v>1.021391812539487</v>
      </c>
      <c r="L5">
        <v>2.0073780769907676</v>
      </c>
    </row>
    <row r="6" spans="1:12" x14ac:dyDescent="0.25">
      <c r="B6">
        <v>3</v>
      </c>
      <c r="C6">
        <v>1.8503419265472962</v>
      </c>
      <c r="D6">
        <v>13.811572265624999</v>
      </c>
      <c r="J6">
        <v>1.4454951774829101</v>
      </c>
      <c r="K6">
        <v>0.96653327585289972</v>
      </c>
      <c r="L6">
        <v>2.5175208455457545</v>
      </c>
    </row>
    <row r="7" spans="1:12" x14ac:dyDescent="0.25">
      <c r="B7">
        <v>4</v>
      </c>
      <c r="C7">
        <v>1.4454951774829101</v>
      </c>
      <c r="D7">
        <v>15.069442749023437</v>
      </c>
      <c r="J7">
        <v>1.3650885263664856</v>
      </c>
      <c r="K7">
        <v>1.6797371752169212</v>
      </c>
      <c r="L7">
        <v>2.9625595585977726</v>
      </c>
    </row>
    <row r="8" spans="1:12" x14ac:dyDescent="0.25">
      <c r="B8">
        <v>5</v>
      </c>
      <c r="C8">
        <v>1.3650885263664856</v>
      </c>
      <c r="D8">
        <v>15.280159759521485</v>
      </c>
    </row>
    <row r="9" spans="1:12" x14ac:dyDescent="0.25">
      <c r="A9" t="s">
        <v>86</v>
      </c>
      <c r="B9" t="s">
        <v>91</v>
      </c>
      <c r="C9">
        <v>1.6627154145964687</v>
      </c>
      <c r="D9">
        <v>11.67456283569336</v>
      </c>
    </row>
    <row r="10" spans="1:12" x14ac:dyDescent="0.25">
      <c r="B10">
        <v>1</v>
      </c>
      <c r="C10">
        <v>1.6313153264733653</v>
      </c>
      <c r="D10">
        <v>11.655147933959961</v>
      </c>
    </row>
    <row r="11" spans="1:12" x14ac:dyDescent="0.25">
      <c r="B11">
        <v>2</v>
      </c>
      <c r="C11">
        <v>0.98416374931701189</v>
      </c>
      <c r="D11">
        <v>12.046929931640625</v>
      </c>
    </row>
    <row r="12" spans="1:12" x14ac:dyDescent="0.25">
      <c r="B12">
        <v>3</v>
      </c>
      <c r="C12">
        <v>1.021391812539487</v>
      </c>
      <c r="D12">
        <v>15.849110412597657</v>
      </c>
    </row>
    <row r="13" spans="1:12" x14ac:dyDescent="0.25">
      <c r="B13">
        <v>4</v>
      </c>
      <c r="C13">
        <v>0.96653327585289972</v>
      </c>
      <c r="D13">
        <v>12.184848785400391</v>
      </c>
    </row>
    <row r="14" spans="1:12" x14ac:dyDescent="0.25">
      <c r="B14">
        <v>5</v>
      </c>
      <c r="C14">
        <v>1.6797371752169212</v>
      </c>
      <c r="D14">
        <v>12.82296142578125</v>
      </c>
    </row>
    <row r="15" spans="1:12" x14ac:dyDescent="0.25">
      <c r="A15" t="s">
        <v>87</v>
      </c>
      <c r="B15" t="s">
        <v>91</v>
      </c>
      <c r="C15">
        <v>2.3232006209178104</v>
      </c>
      <c r="D15">
        <v>13.52095947265625</v>
      </c>
    </row>
    <row r="16" spans="1:12" x14ac:dyDescent="0.25">
      <c r="B16">
        <v>1</v>
      </c>
      <c r="C16">
        <v>2.3590218284408806</v>
      </c>
      <c r="D16">
        <v>13.490856933593751</v>
      </c>
    </row>
    <row r="17" spans="2:4" x14ac:dyDescent="0.25">
      <c r="B17">
        <v>2</v>
      </c>
      <c r="C17">
        <v>2.1185037629264922</v>
      </c>
      <c r="D17">
        <v>14.351808166503906</v>
      </c>
    </row>
    <row r="18" spans="2:4" x14ac:dyDescent="0.25">
      <c r="B18">
        <v>3</v>
      </c>
      <c r="C18">
        <v>2.0073780769907676</v>
      </c>
      <c r="D18">
        <v>13.804362487792968</v>
      </c>
    </row>
    <row r="19" spans="2:4" x14ac:dyDescent="0.25">
      <c r="B19">
        <v>4</v>
      </c>
      <c r="C19">
        <v>2.5175208455457545</v>
      </c>
      <c r="D19">
        <v>13.261746215820313</v>
      </c>
    </row>
    <row r="20" spans="2:4" x14ac:dyDescent="0.25">
      <c r="B20">
        <v>5</v>
      </c>
      <c r="C20">
        <v>2.9625595585977726</v>
      </c>
      <c r="D20">
        <v>14.087856292724609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sqref="A1:XFD18"/>
    </sheetView>
  </sheetViews>
  <sheetFormatPr defaultRowHeight="15" x14ac:dyDescent="0.25"/>
  <sheetData>
    <row r="1" spans="1:7" x14ac:dyDescent="0.25">
      <c r="A1" t="s">
        <v>96</v>
      </c>
    </row>
    <row r="3" spans="1:7" ht="15.75" thickBot="1" x14ac:dyDescent="0.3">
      <c r="A3" t="s">
        <v>97</v>
      </c>
    </row>
    <row r="4" spans="1:7" x14ac:dyDescent="0.25">
      <c r="A4" s="8" t="s">
        <v>98</v>
      </c>
      <c r="B4" s="8" t="s">
        <v>99</v>
      </c>
      <c r="C4" s="8" t="s">
        <v>100</v>
      </c>
      <c r="D4" s="8" t="s">
        <v>101</v>
      </c>
      <c r="E4" s="8" t="s">
        <v>102</v>
      </c>
    </row>
    <row r="5" spans="1:7" x14ac:dyDescent="0.25">
      <c r="A5" s="6" t="s">
        <v>114</v>
      </c>
      <c r="B5" s="6">
        <v>5</v>
      </c>
      <c r="C5" s="6">
        <v>7.8548483781022149</v>
      </c>
      <c r="D5" s="6">
        <v>1.570969675620443</v>
      </c>
      <c r="E5" s="6">
        <v>5.2215915382607392E-2</v>
      </c>
    </row>
    <row r="6" spans="1:7" x14ac:dyDescent="0.25">
      <c r="A6" s="6" t="s">
        <v>115</v>
      </c>
      <c r="B6" s="6">
        <v>5</v>
      </c>
      <c r="C6" s="6">
        <v>6.2831413393996849</v>
      </c>
      <c r="D6" s="6">
        <v>1.256628267879937</v>
      </c>
      <c r="E6" s="6">
        <v>0.13328493688533127</v>
      </c>
    </row>
    <row r="7" spans="1:7" ht="15.75" thickBot="1" x14ac:dyDescent="0.3">
      <c r="A7" s="7" t="s">
        <v>116</v>
      </c>
      <c r="B7" s="7">
        <v>5</v>
      </c>
      <c r="C7" s="7">
        <v>11.964984072501668</v>
      </c>
      <c r="D7" s="7">
        <v>2.3929968145003335</v>
      </c>
      <c r="E7" s="7">
        <v>0.14127762488253293</v>
      </c>
    </row>
    <row r="10" spans="1:7" ht="15.75" thickBot="1" x14ac:dyDescent="0.3">
      <c r="A10" t="s">
        <v>103</v>
      </c>
    </row>
    <row r="11" spans="1:7" x14ac:dyDescent="0.25">
      <c r="A11" s="8" t="s">
        <v>104</v>
      </c>
      <c r="B11" s="8" t="s">
        <v>105</v>
      </c>
      <c r="C11" s="8" t="s">
        <v>106</v>
      </c>
      <c r="D11" s="8" t="s">
        <v>107</v>
      </c>
      <c r="E11" s="8" t="s">
        <v>108</v>
      </c>
      <c r="F11" s="8" t="s">
        <v>109</v>
      </c>
      <c r="G11" s="8" t="s">
        <v>110</v>
      </c>
    </row>
    <row r="12" spans="1:7" x14ac:dyDescent="0.25">
      <c r="A12" s="6" t="s">
        <v>111</v>
      </c>
      <c r="B12" s="6">
        <v>3.4431210190391575</v>
      </c>
      <c r="C12" s="6">
        <v>2</v>
      </c>
      <c r="D12" s="6">
        <v>1.7215605095195787</v>
      </c>
      <c r="E12" s="6">
        <v>15.804839944157425</v>
      </c>
      <c r="F12" s="6">
        <v>4.3410029752604046E-4</v>
      </c>
      <c r="G12" s="6">
        <v>3.8852938346523942</v>
      </c>
    </row>
    <row r="13" spans="1:7" x14ac:dyDescent="0.25">
      <c r="A13" s="6" t="s">
        <v>112</v>
      </c>
      <c r="B13" s="6">
        <v>1.3071139086018935</v>
      </c>
      <c r="C13" s="6">
        <v>12</v>
      </c>
      <c r="D13" s="6">
        <v>0.10892615905015779</v>
      </c>
      <c r="E13" s="6"/>
      <c r="F13" s="6"/>
      <c r="G13" s="6"/>
    </row>
    <row r="14" spans="1:7" x14ac:dyDescent="0.25">
      <c r="A14" s="6"/>
      <c r="B14" s="6"/>
      <c r="C14" s="6"/>
      <c r="D14" s="6"/>
      <c r="E14" s="6"/>
      <c r="F14" s="6"/>
      <c r="G14" s="6"/>
    </row>
    <row r="15" spans="1:7" ht="15.75" thickBot="1" x14ac:dyDescent="0.3">
      <c r="A15" s="7" t="s">
        <v>113</v>
      </c>
      <c r="B15" s="7">
        <v>4.7502349276410509</v>
      </c>
      <c r="C15" s="7">
        <v>14</v>
      </c>
      <c r="D15" s="7"/>
      <c r="E15" s="7"/>
      <c r="F15" s="7"/>
      <c r="G15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soilresp-3-8-2016_</vt:lpstr>
      <vt:lpstr>Data1</vt:lpstr>
      <vt:lpstr>Data2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Hui, Dafeng</dc:creator>
  <cp:lastModifiedBy>Hui, Dafeng</cp:lastModifiedBy>
  <dcterms:created xsi:type="dcterms:W3CDTF">2016-03-08T21:49:45Z</dcterms:created>
  <dcterms:modified xsi:type="dcterms:W3CDTF">2016-10-04T05:49:15Z</dcterms:modified>
</cp:coreProperties>
</file>