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3955" windowHeight="10035"/>
  </bookViews>
  <sheets>
    <sheet name="Sheet2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G6" i="2"/>
  <c r="C53"/>
  <c r="B53" s="1"/>
  <c r="B54" s="1"/>
  <c r="C42"/>
  <c r="B42" s="1"/>
  <c r="B43" s="1"/>
  <c r="C31"/>
  <c r="B31" s="1"/>
  <c r="B32" s="1"/>
  <c r="C20"/>
  <c r="B20" s="1"/>
  <c r="B21" s="1"/>
  <c r="C9"/>
  <c r="B9" s="1"/>
  <c r="G4" l="1"/>
  <c r="B10"/>
  <c r="G5" l="1"/>
  <c r="C32"/>
  <c r="F27" s="1"/>
  <c r="B25"/>
  <c r="C33" s="1"/>
  <c r="B47"/>
  <c r="C55" s="1"/>
  <c r="B14"/>
  <c r="C22" s="1"/>
  <c r="F35" s="1"/>
  <c r="C10"/>
  <c r="C11"/>
  <c r="F44" s="1"/>
  <c r="C12"/>
  <c r="H44" s="1"/>
  <c r="B36"/>
  <c r="C43" s="1"/>
  <c r="F28" s="1"/>
  <c r="C21" l="1"/>
  <c r="F26" s="1"/>
  <c r="F34"/>
  <c r="C54"/>
  <c r="F29" s="1"/>
  <c r="C56"/>
  <c r="H48" s="1"/>
  <c r="C23"/>
  <c r="H45" s="1"/>
  <c r="C34"/>
  <c r="C44"/>
  <c r="F37" s="1"/>
  <c r="C45"/>
  <c r="H37" s="1"/>
  <c r="F45"/>
  <c r="H34"/>
  <c r="F48"/>
  <c r="F38"/>
  <c r="F46"/>
  <c r="F36"/>
  <c r="H35"/>
  <c r="F25"/>
  <c r="F12" l="1"/>
  <c r="F15"/>
  <c r="F18" s="1"/>
  <c r="H38"/>
  <c r="H39" s="1"/>
  <c r="H36"/>
  <c r="H46"/>
  <c r="F47"/>
  <c r="F49" s="1"/>
  <c r="H15"/>
  <c r="H18" s="1"/>
  <c r="H47"/>
  <c r="H49" s="1"/>
  <c r="F39"/>
</calcChain>
</file>

<file path=xl/sharedStrings.xml><?xml version="1.0" encoding="utf-8"?>
<sst xmlns="http://schemas.openxmlformats.org/spreadsheetml/2006/main" count="94" uniqueCount="32">
  <si>
    <t>Allocation of Effort Year 1</t>
  </si>
  <si>
    <t>Number of traditional undergraduate hours taught</t>
  </si>
  <si>
    <t>Number of non-traditional instruction contact hours</t>
  </si>
  <si>
    <t>Number of graduate hours taught</t>
  </si>
  <si>
    <t>Number of MS students advised as major professor</t>
  </si>
  <si>
    <t>Number of PhD students advised as major professor</t>
  </si>
  <si>
    <t>Percent Instruction</t>
  </si>
  <si>
    <t>Percent Scholarly Activity</t>
  </si>
  <si>
    <t>Percent Service</t>
  </si>
  <si>
    <t>Allocation of Effort Year 2</t>
  </si>
  <si>
    <t>Allocation of Effort Year 3</t>
  </si>
  <si>
    <t>Allocation of Effort Year 4</t>
  </si>
  <si>
    <t>Allocation of Effort Year 5</t>
  </si>
  <si>
    <t>Calculated Five Year Average</t>
  </si>
  <si>
    <t>Minimum Benchmarks for Tenure Consideration Based on the Five Year Average of Percent Scholarly Activity</t>
  </si>
  <si>
    <t>Minimum total first author equivalent publications</t>
  </si>
  <si>
    <t>Minimum external funding range for Extension Faculty</t>
  </si>
  <si>
    <t xml:space="preserve">Minimum external funding range for Research Faculty </t>
  </si>
  <si>
    <t>to</t>
  </si>
  <si>
    <t>Required First Author Equivalent Publications, Detail</t>
  </si>
  <si>
    <t>Year 1</t>
  </si>
  <si>
    <t>Year 2</t>
  </si>
  <si>
    <t>Year 3</t>
  </si>
  <si>
    <t>Year 4</t>
  </si>
  <si>
    <t>Year 5</t>
  </si>
  <si>
    <t>Total</t>
  </si>
  <si>
    <t>ALLOCATION OF EFFORT AND MINIMUM PUBLICATIONS AND GRANTS FOR TENURE CONSIDERATION*</t>
  </si>
  <si>
    <t>* Enter data in yellow cells.  Note: Number of years employed during year 1 must be at least 1.  Do not enter 0.</t>
  </si>
  <si>
    <t>Minimum External Funding Range for Extension Faculty, Detail</t>
  </si>
  <si>
    <t>Minimum External Funding Range for Research  Faculty, Detail</t>
  </si>
  <si>
    <t>Number of years employed at TSU*</t>
  </si>
  <si>
    <t xml:space="preserve">Number of years employed at TSU 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</si>
</sst>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;;;"/>
  </numFmts>
  <fonts count="5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19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165" fontId="0" fillId="0" borderId="0" xfId="0" applyNumberFormat="1" applyProtection="1"/>
    <xf numFmtId="165" fontId="0" fillId="0" borderId="0" xfId="0" applyNumberFormat="1"/>
    <xf numFmtId="0" fontId="2" fillId="2" borderId="15" xfId="0" applyFont="1" applyFill="1" applyBorder="1" applyAlignment="1" applyProtection="1">
      <alignment vertical="center" wrapText="1"/>
      <protection locked="0"/>
    </xf>
    <xf numFmtId="164" fontId="2" fillId="0" borderId="1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1" fontId="2" fillId="2" borderId="20" xfId="0" applyNumberFormat="1" applyFont="1" applyFill="1" applyBorder="1" applyAlignment="1" applyProtection="1">
      <alignment vertical="center" wrapText="1"/>
      <protection locked="0"/>
    </xf>
    <xf numFmtId="2" fontId="4" fillId="0" borderId="0" xfId="0" applyNumberFormat="1" applyFont="1" applyAlignment="1">
      <alignment horizontal="center"/>
    </xf>
    <xf numFmtId="2" fontId="4" fillId="0" borderId="0" xfId="0" applyNumberFormat="1" applyFont="1"/>
    <xf numFmtId="2" fontId="2" fillId="0" borderId="15" xfId="0" applyNumberFormat="1" applyFont="1" applyBorder="1" applyAlignment="1">
      <alignment vertical="center" wrapText="1"/>
    </xf>
    <xf numFmtId="2" fontId="2" fillId="2" borderId="18" xfId="0" applyNumberFormat="1" applyFont="1" applyFill="1" applyBorder="1" applyAlignment="1" applyProtection="1">
      <alignment vertical="center" wrapText="1"/>
      <protection locked="0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right" vertical="center" wrapText="1"/>
    </xf>
    <xf numFmtId="1" fontId="2" fillId="0" borderId="30" xfId="0" applyNumberFormat="1" applyFont="1" applyBorder="1" applyAlignment="1" applyProtection="1">
      <alignment vertical="center" wrapText="1"/>
    </xf>
    <xf numFmtId="0" fontId="2" fillId="2" borderId="31" xfId="0" applyFont="1" applyFill="1" applyBorder="1" applyAlignment="1" applyProtection="1">
      <alignment vertical="center" wrapText="1"/>
      <protection locked="0"/>
    </xf>
    <xf numFmtId="2" fontId="2" fillId="0" borderId="31" xfId="0" applyNumberFormat="1" applyFont="1" applyBorder="1" applyAlignment="1">
      <alignment vertical="center" wrapText="1"/>
    </xf>
    <xf numFmtId="2" fontId="2" fillId="2" borderId="3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4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 wrapText="1"/>
    </xf>
    <xf numFmtId="49" fontId="2" fillId="0" borderId="8" xfId="0" applyNumberFormat="1" applyFont="1" applyBorder="1" applyAlignment="1">
      <alignment horizontal="center" wrapText="1"/>
    </xf>
    <xf numFmtId="2" fontId="4" fillId="0" borderId="17" xfId="0" applyNumberFormat="1" applyFont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49" fontId="2" fillId="0" borderId="16" xfId="0" applyNumberFormat="1" applyFont="1" applyBorder="1" applyAlignment="1">
      <alignment horizontal="center" wrapText="1"/>
    </xf>
    <xf numFmtId="49" fontId="2" fillId="0" borderId="17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 wrapText="1"/>
    </xf>
    <xf numFmtId="49" fontId="2" fillId="0" borderId="21" xfId="0" applyNumberFormat="1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49" fontId="1" fillId="0" borderId="11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49" fontId="1" fillId="0" borderId="12" xfId="0" applyNumberFormat="1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164" fontId="2" fillId="0" borderId="7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right" vertical="top" wrapText="1"/>
    </xf>
    <xf numFmtId="0" fontId="2" fillId="0" borderId="17" xfId="0" applyFont="1" applyBorder="1" applyAlignment="1">
      <alignment horizontal="right" vertical="top" wrapText="1"/>
    </xf>
    <xf numFmtId="2" fontId="4" fillId="0" borderId="5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164" fontId="2" fillId="0" borderId="22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2" fillId="0" borderId="15" xfId="0" applyNumberFormat="1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 wrapText="1"/>
    </xf>
    <xf numFmtId="2" fontId="2" fillId="0" borderId="18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6"/>
  <sheetViews>
    <sheetView tabSelected="1" workbookViewId="0">
      <selection activeCell="B4" sqref="B4"/>
    </sheetView>
  </sheetViews>
  <sheetFormatPr defaultRowHeight="15"/>
  <cols>
    <col min="1" max="1" width="42.5703125" customWidth="1"/>
    <col min="2" max="2" width="7.28515625" customWidth="1"/>
    <col min="3" max="3" width="6" customWidth="1"/>
    <col min="7" max="7" width="2.5703125" customWidth="1"/>
    <col min="8" max="8" width="10.7109375" customWidth="1"/>
  </cols>
  <sheetData>
    <row r="1" spans="1:8" ht="33.75" customHeight="1">
      <c r="A1" s="50" t="s">
        <v>26</v>
      </c>
      <c r="B1" s="51"/>
      <c r="C1" s="51"/>
      <c r="D1" s="51"/>
      <c r="E1" s="51"/>
      <c r="F1" s="51"/>
      <c r="G1" s="51"/>
      <c r="H1" s="51"/>
    </row>
    <row r="2" spans="1:8" ht="15.75" thickBot="1">
      <c r="A2" s="58" t="s">
        <v>0</v>
      </c>
      <c r="B2" s="58"/>
    </row>
    <row r="3" spans="1:8" ht="14.25" customHeight="1">
      <c r="A3" s="1" t="s">
        <v>30</v>
      </c>
      <c r="B3" s="14">
        <v>0</v>
      </c>
      <c r="D3" s="89" t="s">
        <v>13</v>
      </c>
      <c r="E3" s="26"/>
      <c r="F3" s="26"/>
      <c r="G3" s="26"/>
      <c r="H3" s="90"/>
    </row>
    <row r="4" spans="1:8" ht="13.5" customHeight="1">
      <c r="A4" s="2" t="s">
        <v>1</v>
      </c>
      <c r="B4" s="7"/>
      <c r="D4" s="72" t="s">
        <v>6</v>
      </c>
      <c r="E4" s="73"/>
      <c r="F4" s="73"/>
      <c r="G4" s="91">
        <f>AVERAGE(B9, B20,B31, B42, B53)</f>
        <v>0</v>
      </c>
      <c r="H4" s="92"/>
    </row>
    <row r="5" spans="1:8" ht="13.5" customHeight="1">
      <c r="A5" s="2" t="s">
        <v>3</v>
      </c>
      <c r="B5" s="7"/>
      <c r="D5" s="72" t="s">
        <v>7</v>
      </c>
      <c r="E5" s="73"/>
      <c r="F5" s="73"/>
      <c r="G5" s="91">
        <f>AVERAGE(B10, B21,B32, B43, B54)</f>
        <v>90</v>
      </c>
      <c r="H5" s="92"/>
    </row>
    <row r="6" spans="1:8" ht="13.5" customHeight="1" thickBot="1">
      <c r="A6" s="2" t="s">
        <v>2</v>
      </c>
      <c r="B6" s="7"/>
      <c r="D6" s="77" t="s">
        <v>8</v>
      </c>
      <c r="E6" s="78"/>
      <c r="F6" s="78"/>
      <c r="G6" s="93">
        <f>AVERAGE(B11, B22,B33, B44, B55)</f>
        <v>10</v>
      </c>
      <c r="H6" s="94"/>
    </row>
    <row r="7" spans="1:8" ht="13.5" customHeight="1">
      <c r="A7" s="2" t="s">
        <v>4</v>
      </c>
      <c r="B7" s="7"/>
    </row>
    <row r="8" spans="1:8" ht="13.5" customHeight="1" thickBot="1">
      <c r="A8" s="2" t="s">
        <v>5</v>
      </c>
      <c r="B8" s="7"/>
    </row>
    <row r="9" spans="1:8" ht="13.5" customHeight="1">
      <c r="A9" s="3" t="s">
        <v>6</v>
      </c>
      <c r="B9" s="17">
        <f>IF(C9&gt;90, 90, C9)</f>
        <v>0</v>
      </c>
      <c r="C9" s="5">
        <f>(((B4/39)+(B6/585)+(B5/31))+(B7*0.06)+(B8*0.09))*100</f>
        <v>0</v>
      </c>
      <c r="D9" s="59" t="s">
        <v>14</v>
      </c>
      <c r="E9" s="60"/>
      <c r="F9" s="60"/>
      <c r="G9" s="60"/>
      <c r="H9" s="61"/>
    </row>
    <row r="10" spans="1:8" ht="13.5" customHeight="1">
      <c r="A10" s="3" t="s">
        <v>7</v>
      </c>
      <c r="B10" s="17">
        <f>100-B9-B11</f>
        <v>90</v>
      </c>
      <c r="C10" s="6">
        <f>IF(B3=0,0,IF(B3&lt;=3, B10*0.0033, B10*0.02))</f>
        <v>0</v>
      </c>
      <c r="D10" s="62"/>
      <c r="E10" s="63"/>
      <c r="F10" s="63"/>
      <c r="G10" s="63"/>
      <c r="H10" s="64"/>
    </row>
    <row r="11" spans="1:8" ht="13.5" customHeight="1" thickBot="1">
      <c r="A11" s="4" t="s">
        <v>8</v>
      </c>
      <c r="B11" s="18">
        <v>10</v>
      </c>
      <c r="C11" s="6">
        <f>IF(B3&lt;=3, 0, B10*330)</f>
        <v>0</v>
      </c>
      <c r="D11" s="62"/>
      <c r="E11" s="63"/>
      <c r="F11" s="63"/>
      <c r="G11" s="63"/>
      <c r="H11" s="64"/>
    </row>
    <row r="12" spans="1:8" ht="13.5" customHeight="1">
      <c r="C12" s="6">
        <f>IF(B3&lt;=3, 0, B10*550)</f>
        <v>0</v>
      </c>
      <c r="D12" s="36" t="s">
        <v>15</v>
      </c>
      <c r="E12" s="37"/>
      <c r="F12" s="65">
        <f>SUM(C10,C21,C32,C43,C54)</f>
        <v>0</v>
      </c>
      <c r="G12" s="65"/>
      <c r="H12" s="66"/>
    </row>
    <row r="13" spans="1:8" ht="13.5" customHeight="1" thickBot="1">
      <c r="A13" s="25" t="s">
        <v>9</v>
      </c>
      <c r="B13" s="25"/>
      <c r="C13" s="6"/>
      <c r="D13" s="36"/>
      <c r="E13" s="37"/>
      <c r="F13" s="65"/>
      <c r="G13" s="65"/>
      <c r="H13" s="66"/>
    </row>
    <row r="14" spans="1:8" ht="13.5" customHeight="1" thickBot="1">
      <c r="A14" s="19" t="s">
        <v>31</v>
      </c>
      <c r="B14" s="21">
        <f>IF(B3=0, 0, B3+1)</f>
        <v>0</v>
      </c>
      <c r="C14" s="6"/>
      <c r="D14" s="36"/>
      <c r="E14" s="37"/>
      <c r="F14" s="65"/>
      <c r="G14" s="65"/>
      <c r="H14" s="66"/>
    </row>
    <row r="15" spans="1:8" ht="13.5" customHeight="1" thickBot="1">
      <c r="A15" s="19" t="s">
        <v>1</v>
      </c>
      <c r="B15" s="22"/>
      <c r="C15" s="6"/>
      <c r="D15" s="42" t="s">
        <v>16</v>
      </c>
      <c r="E15" s="43"/>
      <c r="F15" s="74">
        <f>SUM(C11,C22,C33,C44,C55)</f>
        <v>0</v>
      </c>
      <c r="G15" s="70" t="s">
        <v>18</v>
      </c>
      <c r="H15" s="68">
        <f>SUM(C12,C23,C34,C45,C56)</f>
        <v>0</v>
      </c>
    </row>
    <row r="16" spans="1:8" ht="13.5" customHeight="1" thickBot="1">
      <c r="A16" s="19" t="s">
        <v>3</v>
      </c>
      <c r="B16" s="22"/>
      <c r="C16" s="6"/>
      <c r="D16" s="36"/>
      <c r="E16" s="37"/>
      <c r="F16" s="74"/>
      <c r="G16" s="70"/>
      <c r="H16" s="68"/>
    </row>
    <row r="17" spans="1:8" ht="13.5" customHeight="1" thickBot="1">
      <c r="A17" s="19" t="s">
        <v>2</v>
      </c>
      <c r="B17" s="22"/>
      <c r="C17" s="6"/>
      <c r="D17" s="36"/>
      <c r="E17" s="37"/>
      <c r="F17" s="74"/>
      <c r="G17" s="71"/>
      <c r="H17" s="68"/>
    </row>
    <row r="18" spans="1:8" ht="13.5" customHeight="1" thickBot="1">
      <c r="A18" s="19" t="s">
        <v>4</v>
      </c>
      <c r="B18" s="22"/>
      <c r="C18" s="6"/>
      <c r="D18" s="36" t="s">
        <v>17</v>
      </c>
      <c r="E18" s="37"/>
      <c r="F18" s="75">
        <f>F15</f>
        <v>0</v>
      </c>
      <c r="G18" s="87" t="s">
        <v>18</v>
      </c>
      <c r="H18" s="67">
        <f>(H15*2)</f>
        <v>0</v>
      </c>
    </row>
    <row r="19" spans="1:8" ht="13.5" customHeight="1" thickBot="1">
      <c r="A19" s="19" t="s">
        <v>5</v>
      </c>
      <c r="B19" s="22"/>
      <c r="C19" s="6"/>
      <c r="D19" s="36"/>
      <c r="E19" s="37"/>
      <c r="F19" s="70"/>
      <c r="G19" s="87"/>
      <c r="H19" s="68"/>
    </row>
    <row r="20" spans="1:8" ht="13.5" customHeight="1" thickBot="1">
      <c r="A20" s="20" t="s">
        <v>6</v>
      </c>
      <c r="B20" s="23">
        <f>IF(C20&gt;90, 90, C20)</f>
        <v>0</v>
      </c>
      <c r="C20" s="6">
        <f>(((B15/39)+(B17/585)+(B16/31))+(B18*0.06)+(B19*0.09))*100</f>
        <v>0</v>
      </c>
      <c r="D20" s="38"/>
      <c r="E20" s="39"/>
      <c r="F20" s="76"/>
      <c r="G20" s="88"/>
      <c r="H20" s="69"/>
    </row>
    <row r="21" spans="1:8" ht="13.5" customHeight="1" thickBot="1">
      <c r="A21" s="20" t="s">
        <v>7</v>
      </c>
      <c r="B21" s="23">
        <f>100-B20-B22</f>
        <v>90</v>
      </c>
      <c r="C21" s="6">
        <f>IF(B3=0,0,IF(B14&lt;=3, B21*0.0033, B21*0.02))</f>
        <v>0</v>
      </c>
    </row>
    <row r="22" spans="1:8" ht="13.5" customHeight="1" thickBot="1">
      <c r="A22" s="20" t="s">
        <v>8</v>
      </c>
      <c r="B22" s="24">
        <v>10</v>
      </c>
      <c r="C22" s="6">
        <f>IF(B14&lt;=3, 0, B21*330)</f>
        <v>0</v>
      </c>
    </row>
    <row r="23" spans="1:8" ht="13.5" customHeight="1">
      <c r="C23" s="6">
        <f>IF(B14&lt;=3, 0, B21*550)</f>
        <v>0</v>
      </c>
      <c r="D23" s="52" t="s">
        <v>19</v>
      </c>
      <c r="E23" s="53"/>
      <c r="F23" s="53"/>
      <c r="G23" s="53"/>
      <c r="H23" s="54"/>
    </row>
    <row r="24" spans="1:8" ht="13.5" customHeight="1" thickBot="1">
      <c r="A24" s="25" t="s">
        <v>10</v>
      </c>
      <c r="B24" s="25"/>
      <c r="C24" s="6"/>
      <c r="D24" s="55"/>
      <c r="E24" s="56"/>
      <c r="F24" s="56"/>
      <c r="G24" s="56"/>
      <c r="H24" s="57"/>
    </row>
    <row r="25" spans="1:8" ht="13.5" customHeight="1" thickBot="1">
      <c r="A25" s="19" t="s">
        <v>31</v>
      </c>
      <c r="B25" s="21">
        <f>IF(B3=0, 0, B3+2)</f>
        <v>0</v>
      </c>
      <c r="C25" s="6"/>
      <c r="D25" s="28" t="s">
        <v>20</v>
      </c>
      <c r="E25" s="29"/>
      <c r="F25" s="79">
        <f>C10</f>
        <v>0</v>
      </c>
      <c r="G25" s="79"/>
      <c r="H25" s="80"/>
    </row>
    <row r="26" spans="1:8" ht="13.5" customHeight="1" thickBot="1">
      <c r="A26" s="19" t="s">
        <v>1</v>
      </c>
      <c r="B26" s="22"/>
      <c r="C26" s="6"/>
      <c r="D26" s="28" t="s">
        <v>21</v>
      </c>
      <c r="E26" s="29"/>
      <c r="F26" s="79">
        <f>C21</f>
        <v>0</v>
      </c>
      <c r="G26" s="79"/>
      <c r="H26" s="80"/>
    </row>
    <row r="27" spans="1:8" ht="13.5" customHeight="1" thickBot="1">
      <c r="A27" s="19" t="s">
        <v>3</v>
      </c>
      <c r="B27" s="22"/>
      <c r="C27" s="6"/>
      <c r="D27" s="28" t="s">
        <v>22</v>
      </c>
      <c r="E27" s="29"/>
      <c r="F27" s="79">
        <f>C32</f>
        <v>0</v>
      </c>
      <c r="G27" s="79"/>
      <c r="H27" s="80"/>
    </row>
    <row r="28" spans="1:8" ht="13.5" customHeight="1" thickBot="1">
      <c r="A28" s="19" t="s">
        <v>2</v>
      </c>
      <c r="B28" s="22"/>
      <c r="C28" s="6"/>
      <c r="D28" s="28" t="s">
        <v>23</v>
      </c>
      <c r="E28" s="29"/>
      <c r="F28" s="79">
        <f>C43</f>
        <v>0</v>
      </c>
      <c r="G28" s="79"/>
      <c r="H28" s="80"/>
    </row>
    <row r="29" spans="1:8" ht="13.5" customHeight="1" thickBot="1">
      <c r="A29" s="19" t="s">
        <v>4</v>
      </c>
      <c r="B29" s="22"/>
      <c r="C29" s="6"/>
      <c r="D29" s="30" t="s">
        <v>24</v>
      </c>
      <c r="E29" s="31"/>
      <c r="F29" s="34">
        <f>C54</f>
        <v>0</v>
      </c>
      <c r="G29" s="34"/>
      <c r="H29" s="35"/>
    </row>
    <row r="30" spans="1:8" ht="13.5" customHeight="1" thickBot="1">
      <c r="A30" s="19" t="s">
        <v>5</v>
      </c>
      <c r="B30" s="22"/>
      <c r="C30" s="6"/>
      <c r="D30" s="12"/>
      <c r="E30" s="12"/>
      <c r="F30" s="15"/>
      <c r="G30" s="13"/>
      <c r="H30" s="16"/>
    </row>
    <row r="31" spans="1:8" ht="13.5" customHeight="1" thickBot="1">
      <c r="A31" s="20" t="s">
        <v>6</v>
      </c>
      <c r="B31" s="23">
        <f>IF(C31&gt;90, 90, C31)</f>
        <v>0</v>
      </c>
      <c r="C31" s="6">
        <f>(((B26/39)+(B28/585)+(B27/31))+(B29*0.06)+(B30*0.09))*100</f>
        <v>0</v>
      </c>
      <c r="D31" s="13"/>
      <c r="E31" s="13"/>
      <c r="F31" s="13"/>
      <c r="G31" s="13"/>
      <c r="H31" s="13"/>
    </row>
    <row r="32" spans="1:8" ht="13.5" customHeight="1" thickBot="1">
      <c r="A32" s="20" t="s">
        <v>7</v>
      </c>
      <c r="B32" s="23">
        <f>100-B31-B33</f>
        <v>90</v>
      </c>
      <c r="C32" s="6">
        <f>IF(B3=0,0,IF(B25&lt;=3, B32*0.0033, B32*0.02))</f>
        <v>0</v>
      </c>
      <c r="D32" s="44" t="s">
        <v>28</v>
      </c>
      <c r="E32" s="45"/>
      <c r="F32" s="45"/>
      <c r="G32" s="45"/>
      <c r="H32" s="46"/>
    </row>
    <row r="33" spans="1:8" ht="13.5" customHeight="1" thickBot="1">
      <c r="A33" s="20" t="s">
        <v>8</v>
      </c>
      <c r="B33" s="24">
        <v>10</v>
      </c>
      <c r="C33" s="6">
        <f>IF(B25&lt;=3, 0, B32*330)</f>
        <v>0</v>
      </c>
      <c r="D33" s="47"/>
      <c r="E33" s="48"/>
      <c r="F33" s="48"/>
      <c r="G33" s="48"/>
      <c r="H33" s="49"/>
    </row>
    <row r="34" spans="1:8" ht="13.5" customHeight="1">
      <c r="C34" s="6">
        <f>IF(B25&lt;=3, 0, B32*550)</f>
        <v>0</v>
      </c>
      <c r="D34" s="32" t="s">
        <v>20</v>
      </c>
      <c r="E34" s="33"/>
      <c r="F34" s="10">
        <f>C11</f>
        <v>0</v>
      </c>
      <c r="G34" s="10" t="s">
        <v>18</v>
      </c>
      <c r="H34" s="8">
        <f>C12</f>
        <v>0</v>
      </c>
    </row>
    <row r="35" spans="1:8" ht="13.5" customHeight="1" thickBot="1">
      <c r="A35" s="25" t="s">
        <v>11</v>
      </c>
      <c r="B35" s="25"/>
      <c r="C35" s="6"/>
      <c r="D35" s="32" t="s">
        <v>21</v>
      </c>
      <c r="E35" s="33"/>
      <c r="F35" s="10">
        <f>C22</f>
        <v>0</v>
      </c>
      <c r="G35" s="10" t="s">
        <v>18</v>
      </c>
      <c r="H35" s="8">
        <f>C23</f>
        <v>0</v>
      </c>
    </row>
    <row r="36" spans="1:8" ht="13.5" customHeight="1" thickBot="1">
      <c r="A36" s="19" t="s">
        <v>31</v>
      </c>
      <c r="B36" s="21">
        <f>IF(B3=0, 0, B3+3)</f>
        <v>0</v>
      </c>
      <c r="C36" s="6"/>
      <c r="D36" s="32" t="s">
        <v>22</v>
      </c>
      <c r="E36" s="33"/>
      <c r="F36" s="10">
        <f>C33</f>
        <v>0</v>
      </c>
      <c r="G36" s="10" t="s">
        <v>18</v>
      </c>
      <c r="H36" s="8">
        <f>C34</f>
        <v>0</v>
      </c>
    </row>
    <row r="37" spans="1:8" ht="13.5" customHeight="1" thickBot="1">
      <c r="A37" s="19" t="s">
        <v>1</v>
      </c>
      <c r="B37" s="22"/>
      <c r="C37" s="6"/>
      <c r="D37" s="32" t="s">
        <v>23</v>
      </c>
      <c r="E37" s="33"/>
      <c r="F37" s="10">
        <f>C44</f>
        <v>0</v>
      </c>
      <c r="G37" s="10" t="s">
        <v>18</v>
      </c>
      <c r="H37" s="8">
        <f>C45</f>
        <v>0</v>
      </c>
    </row>
    <row r="38" spans="1:8" ht="13.5" customHeight="1" thickBot="1">
      <c r="A38" s="19" t="s">
        <v>3</v>
      </c>
      <c r="B38" s="22"/>
      <c r="C38" s="6"/>
      <c r="D38" s="32" t="s">
        <v>24</v>
      </c>
      <c r="E38" s="33"/>
      <c r="F38" s="10">
        <f>C55</f>
        <v>0</v>
      </c>
      <c r="G38" s="10" t="s">
        <v>18</v>
      </c>
      <c r="H38" s="8">
        <f>C56</f>
        <v>0</v>
      </c>
    </row>
    <row r="39" spans="1:8" ht="13.5" customHeight="1" thickBot="1">
      <c r="A39" s="19" t="s">
        <v>2</v>
      </c>
      <c r="B39" s="22"/>
      <c r="C39" s="6"/>
      <c r="D39" s="40" t="s">
        <v>25</v>
      </c>
      <c r="E39" s="41"/>
      <c r="F39" s="11">
        <f>SUM(F34:F38)</f>
        <v>0</v>
      </c>
      <c r="G39" s="11" t="s">
        <v>18</v>
      </c>
      <c r="H39" s="9">
        <f>SUM(H34:H38)</f>
        <v>0</v>
      </c>
    </row>
    <row r="40" spans="1:8" ht="13.5" customHeight="1" thickBot="1">
      <c r="A40" s="19" t="s">
        <v>4</v>
      </c>
      <c r="B40" s="22"/>
      <c r="C40" s="6"/>
      <c r="D40" s="13"/>
      <c r="E40" s="13"/>
      <c r="F40" s="13"/>
      <c r="G40" s="13"/>
      <c r="H40" s="13"/>
    </row>
    <row r="41" spans="1:8" ht="13.5" customHeight="1" thickBot="1">
      <c r="A41" s="19" t="s">
        <v>5</v>
      </c>
      <c r="B41" s="22"/>
      <c r="C41" s="6"/>
      <c r="D41" s="13"/>
      <c r="E41" s="13"/>
      <c r="F41" s="13"/>
      <c r="G41" s="13"/>
      <c r="H41" s="13"/>
    </row>
    <row r="42" spans="1:8" ht="13.5" customHeight="1" thickBot="1">
      <c r="A42" s="20" t="s">
        <v>6</v>
      </c>
      <c r="B42" s="23">
        <f>IF(C42&gt;90, 90, C42)</f>
        <v>0</v>
      </c>
      <c r="C42" s="6">
        <f>(((B37/39)+(B39/585)+(B38/31))+(B40*0.06)+(B41*0.09))*100</f>
        <v>0</v>
      </c>
      <c r="D42" s="81" t="s">
        <v>29</v>
      </c>
      <c r="E42" s="82"/>
      <c r="F42" s="82"/>
      <c r="G42" s="82"/>
      <c r="H42" s="83"/>
    </row>
    <row r="43" spans="1:8" ht="13.5" customHeight="1" thickBot="1">
      <c r="A43" s="20" t="s">
        <v>7</v>
      </c>
      <c r="B43" s="23">
        <f>100-B42-B44</f>
        <v>90</v>
      </c>
      <c r="C43" s="6">
        <f>IF(B3=0,0,IF(B36&lt;=3, B43*0.0033, B43*0.02))</f>
        <v>0</v>
      </c>
      <c r="D43" s="84"/>
      <c r="E43" s="85"/>
      <c r="F43" s="85"/>
      <c r="G43" s="85"/>
      <c r="H43" s="86"/>
    </row>
    <row r="44" spans="1:8" ht="13.5" customHeight="1" thickBot="1">
      <c r="A44" s="20" t="s">
        <v>8</v>
      </c>
      <c r="B44" s="24">
        <v>10</v>
      </c>
      <c r="C44" s="6">
        <f>IF(B36&lt;=3, 0, B43*330)</f>
        <v>0</v>
      </c>
      <c r="D44" s="42" t="s">
        <v>20</v>
      </c>
      <c r="E44" s="43"/>
      <c r="F44" s="10">
        <f>C11</f>
        <v>0</v>
      </c>
      <c r="G44" s="10" t="s">
        <v>18</v>
      </c>
      <c r="H44" s="8">
        <f>(C12*2)</f>
        <v>0</v>
      </c>
    </row>
    <row r="45" spans="1:8" ht="13.5" customHeight="1">
      <c r="C45" s="6">
        <f>IF(B36&lt;=3, 0, B43*550)</f>
        <v>0</v>
      </c>
      <c r="D45" s="36" t="s">
        <v>21</v>
      </c>
      <c r="E45" s="37"/>
      <c r="F45" s="10">
        <f>C22</f>
        <v>0</v>
      </c>
      <c r="G45" s="10" t="s">
        <v>18</v>
      </c>
      <c r="H45" s="8">
        <f>C23*2</f>
        <v>0</v>
      </c>
    </row>
    <row r="46" spans="1:8" ht="13.5" customHeight="1" thickBot="1">
      <c r="A46" s="25" t="s">
        <v>12</v>
      </c>
      <c r="B46" s="25"/>
      <c r="C46" s="6"/>
      <c r="D46" s="36" t="s">
        <v>22</v>
      </c>
      <c r="E46" s="37"/>
      <c r="F46" s="10">
        <f>C33</f>
        <v>0</v>
      </c>
      <c r="G46" s="10" t="s">
        <v>18</v>
      </c>
      <c r="H46" s="8">
        <f>(C34*2)</f>
        <v>0</v>
      </c>
    </row>
    <row r="47" spans="1:8" ht="13.5" customHeight="1" thickBot="1">
      <c r="A47" s="19" t="s">
        <v>31</v>
      </c>
      <c r="B47" s="21">
        <f>IF(B3=0, 0, B3+4)</f>
        <v>0</v>
      </c>
      <c r="C47" s="6"/>
      <c r="D47" s="36" t="s">
        <v>23</v>
      </c>
      <c r="E47" s="37"/>
      <c r="F47" s="10">
        <f>C44</f>
        <v>0</v>
      </c>
      <c r="G47" s="10" t="s">
        <v>18</v>
      </c>
      <c r="H47" s="8">
        <f>(C45*2)</f>
        <v>0</v>
      </c>
    </row>
    <row r="48" spans="1:8" ht="13.5" customHeight="1" thickBot="1">
      <c r="A48" s="19" t="s">
        <v>1</v>
      </c>
      <c r="B48" s="22"/>
      <c r="C48" s="6"/>
      <c r="D48" s="36" t="s">
        <v>24</v>
      </c>
      <c r="E48" s="37"/>
      <c r="F48" s="10">
        <f>C55</f>
        <v>0</v>
      </c>
      <c r="G48" s="10" t="s">
        <v>18</v>
      </c>
      <c r="H48" s="8">
        <f>(C56*2)</f>
        <v>0</v>
      </c>
    </row>
    <row r="49" spans="1:8" ht="13.5" customHeight="1" thickBot="1">
      <c r="A49" s="19" t="s">
        <v>3</v>
      </c>
      <c r="B49" s="22"/>
      <c r="C49" s="6"/>
      <c r="D49" s="38" t="s">
        <v>25</v>
      </c>
      <c r="E49" s="39"/>
      <c r="F49" s="11">
        <f>SUM(F44:F48)</f>
        <v>0</v>
      </c>
      <c r="G49" s="11" t="s">
        <v>18</v>
      </c>
      <c r="H49" s="9">
        <f>SUM(H44:H48)</f>
        <v>0</v>
      </c>
    </row>
    <row r="50" spans="1:8" ht="13.5" customHeight="1" thickBot="1">
      <c r="A50" s="19" t="s">
        <v>2</v>
      </c>
      <c r="B50" s="22"/>
      <c r="C50" s="6"/>
    </row>
    <row r="51" spans="1:8" ht="13.5" customHeight="1" thickBot="1">
      <c r="A51" s="19" t="s">
        <v>4</v>
      </c>
      <c r="B51" s="22"/>
      <c r="C51" s="6"/>
      <c r="D51" s="27" t="s">
        <v>27</v>
      </c>
      <c r="E51" s="27"/>
      <c r="F51" s="27"/>
      <c r="G51" s="27"/>
      <c r="H51" s="27"/>
    </row>
    <row r="52" spans="1:8" ht="13.5" customHeight="1" thickBot="1">
      <c r="A52" s="19" t="s">
        <v>5</v>
      </c>
      <c r="B52" s="22"/>
      <c r="C52" s="6"/>
      <c r="D52" s="27"/>
      <c r="E52" s="27"/>
      <c r="F52" s="27"/>
      <c r="G52" s="27"/>
      <c r="H52" s="27"/>
    </row>
    <row r="53" spans="1:8" ht="13.5" customHeight="1" thickBot="1">
      <c r="A53" s="20" t="s">
        <v>6</v>
      </c>
      <c r="B53" s="23">
        <f>IF(C53&gt;90, 90, C53)</f>
        <v>0</v>
      </c>
      <c r="C53" s="6">
        <f>(((B48/39)+(B50/585)+(B49/31))+(B51*0.06)+(B52*0.09))*100</f>
        <v>0</v>
      </c>
      <c r="D53" s="27"/>
      <c r="E53" s="27"/>
      <c r="F53" s="27"/>
      <c r="G53" s="27"/>
      <c r="H53" s="27"/>
    </row>
    <row r="54" spans="1:8" ht="13.5" customHeight="1" thickBot="1">
      <c r="A54" s="20" t="s">
        <v>7</v>
      </c>
      <c r="B54" s="23">
        <f>100-B53-B55</f>
        <v>90</v>
      </c>
      <c r="C54" s="6">
        <f>IF(B3=0,0,IF(B47&lt;=3, B54*0.0033, B54*0.02))</f>
        <v>0</v>
      </c>
      <c r="D54" s="27"/>
      <c r="E54" s="27"/>
      <c r="F54" s="27"/>
      <c r="G54" s="27"/>
      <c r="H54" s="27"/>
    </row>
    <row r="55" spans="1:8" ht="13.5" customHeight="1" thickBot="1">
      <c r="A55" s="20" t="s">
        <v>8</v>
      </c>
      <c r="B55" s="24">
        <v>10</v>
      </c>
      <c r="C55" s="6">
        <f>IF(B47&lt;=3, 0, B54*330)</f>
        <v>0</v>
      </c>
    </row>
    <row r="56" spans="1:8">
      <c r="C56" s="6">
        <f>IF(B47&lt;=3, 0, B54*550)</f>
        <v>0</v>
      </c>
    </row>
  </sheetData>
  <sheetProtection password="CC20" sheet="1" objects="1" scenarios="1" selectLockedCells="1"/>
  <mergeCells count="50">
    <mergeCell ref="D42:H43"/>
    <mergeCell ref="G18:G20"/>
    <mergeCell ref="D3:H3"/>
    <mergeCell ref="G4:H4"/>
    <mergeCell ref="G5:H5"/>
    <mergeCell ref="G6:H6"/>
    <mergeCell ref="A35:B35"/>
    <mergeCell ref="A46:B46"/>
    <mergeCell ref="D4:F4"/>
    <mergeCell ref="D5:F5"/>
    <mergeCell ref="F15:F17"/>
    <mergeCell ref="F18:F20"/>
    <mergeCell ref="D6:F6"/>
    <mergeCell ref="D12:E14"/>
    <mergeCell ref="F25:H25"/>
    <mergeCell ref="F26:H26"/>
    <mergeCell ref="F27:H27"/>
    <mergeCell ref="D34:E34"/>
    <mergeCell ref="D35:E35"/>
    <mergeCell ref="D36:E36"/>
    <mergeCell ref="D37:E37"/>
    <mergeCell ref="F28:H28"/>
    <mergeCell ref="A1:H1"/>
    <mergeCell ref="D23:H24"/>
    <mergeCell ref="A2:B2"/>
    <mergeCell ref="A13:B13"/>
    <mergeCell ref="D15:E17"/>
    <mergeCell ref="D18:E20"/>
    <mergeCell ref="D9:H11"/>
    <mergeCell ref="F12:H14"/>
    <mergeCell ref="H18:H20"/>
    <mergeCell ref="H15:H17"/>
    <mergeCell ref="A24:B24"/>
    <mergeCell ref="G15:G17"/>
    <mergeCell ref="D51:H54"/>
    <mergeCell ref="D25:E25"/>
    <mergeCell ref="D26:E26"/>
    <mergeCell ref="D27:E27"/>
    <mergeCell ref="D28:E28"/>
    <mergeCell ref="D29:E29"/>
    <mergeCell ref="D38:E38"/>
    <mergeCell ref="F29:H29"/>
    <mergeCell ref="D48:E48"/>
    <mergeCell ref="D49:E49"/>
    <mergeCell ref="D39:E39"/>
    <mergeCell ref="D44:E44"/>
    <mergeCell ref="D45:E45"/>
    <mergeCell ref="D46:E46"/>
    <mergeCell ref="D47:E47"/>
    <mergeCell ref="D32:H33"/>
  </mergeCells>
  <pageMargins left="0.45" right="0.45" top="0.25" bottom="0.2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Nick</cp:lastModifiedBy>
  <cp:lastPrinted>2016-02-16T22:17:12Z</cp:lastPrinted>
  <dcterms:created xsi:type="dcterms:W3CDTF">2016-02-09T19:40:42Z</dcterms:created>
  <dcterms:modified xsi:type="dcterms:W3CDTF">2016-02-16T22:25:03Z</dcterms:modified>
</cp:coreProperties>
</file>